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7385" windowHeight="10875" activeTab="0"/>
  </bookViews>
  <sheets>
    <sheet name="Start Here" sheetId="1" r:id="rId1"/>
    <sheet name="Input" sheetId="2" r:id="rId2"/>
    <sheet name="Model" sheetId="3" r:id="rId3"/>
    <sheet name="Contribution Rate" sheetId="4" r:id="rId4"/>
    <sheet name="Capital Contribution" sheetId="5" r:id="rId5"/>
    <sheet name="Fund Balance" sheetId="6" r:id="rId6"/>
    <sheet name="Defaults" sheetId="7" r:id="rId7"/>
  </sheets>
  <definedNames>
    <definedName name="CapitalContribution">'Input'!$F$27:$DB$27</definedName>
    <definedName name="CapitalContributionDefault">'Defaults'!$F$27:$DB$27</definedName>
    <definedName name="EarliestDraw">'Input'!$C$24</definedName>
    <definedName name="EarliestDrawDefault">'Defaults'!$C$24</definedName>
    <definedName name="Endowments">'Input'!$F$34:$DB$34</definedName>
    <definedName name="EndowmentsDefault">'Defaults'!$F$34:$DB$34</definedName>
    <definedName name="ExpectedReturn">'Input'!$C$13</definedName>
    <definedName name="ExpectedReturnDefault">'Defaults'!$C$13</definedName>
    <definedName name="FundBalance">'Input'!$C$19</definedName>
    <definedName name="FundBalanceDefault">'Defaults'!$C$19</definedName>
    <definedName name="FundingHorizon">'Input'!$C$22</definedName>
    <definedName name="FundingHorizonDefault">'Defaults'!$C$22</definedName>
    <definedName name="GDP">'Input'!$F$37:$DB$37</definedName>
    <definedName name="GDPDefault">'Defaults'!$F$37:$DB$37</definedName>
    <definedName name="IncomeForecast">'Input'!$F$29:$DB$29</definedName>
    <definedName name="IncomeForecastDefault">'Defaults'!$F$29:$DB$29</definedName>
    <definedName name="NZSExpenditure">'Input'!$F$39:$DB$39</definedName>
    <definedName name="NZSExpenditureDefault">'Defaults'!$F$39:$DB$39</definedName>
    <definedName name="TaxForecast">'Input'!$F$31:$DB$31</definedName>
    <definedName name="TaxForecastDefault">'Defaults'!$F$31:$DB$31</definedName>
    <definedName name="TaxRate">'Input'!$C$16</definedName>
    <definedName name="TaxRateDefault">'Defaults'!$C$16</definedName>
  </definedNames>
  <calcPr fullCalcOnLoad="1"/>
</workbook>
</file>

<file path=xl/sharedStrings.xml><?xml version="1.0" encoding="utf-8"?>
<sst xmlns="http://schemas.openxmlformats.org/spreadsheetml/2006/main" count="186" uniqueCount="135">
  <si>
    <t>Billions of nominal dollars (unless otherwise indicated)</t>
  </si>
  <si>
    <t>GDP</t>
  </si>
  <si>
    <t>Calculations</t>
  </si>
  <si>
    <t>Closing fund balance</t>
  </si>
  <si>
    <t>Percentage of GDP</t>
  </si>
  <si>
    <t>Net NZS expenditure</t>
  </si>
  <si>
    <t>Before-tax nominal annual rate of return on fund assets</t>
  </si>
  <si>
    <t>Tax rate on fund earnings</t>
  </si>
  <si>
    <t>Gross earnings on fund assets</t>
  </si>
  <si>
    <t>Net earnings on fund assets</t>
  </si>
  <si>
    <t>After-tax nominal annual rate of return on fund assets</t>
  </si>
  <si>
    <t>After-tax in-year compound return with fortnightly rests</t>
  </si>
  <si>
    <t>One-off endowment</t>
  </si>
  <si>
    <t>New Zealand Superannuation Fund Contribution Rate Model</t>
  </si>
  <si>
    <t>This model calculates the contribution rate for pre-funding New Zealand Superannuation.</t>
  </si>
  <si>
    <t>The Contribution Rate worksheet is a graph of the contribution rate and NZS expenditure as a percentage of nominal GDP.</t>
  </si>
  <si>
    <t>The Fund Balance worksheet is a graph of the size of the fund as a percentage of nominal GDP.</t>
  </si>
  <si>
    <t>Constraints</t>
  </si>
  <si>
    <t>Cash flows and fund balance</t>
  </si>
  <si>
    <t>No one-off endowments to the fund are currently planned.</t>
  </si>
  <si>
    <t>One-off endowments</t>
  </si>
  <si>
    <t>Funding horizon (number of years)</t>
  </si>
  <si>
    <t>Earliest draw on fund assets (financial year)</t>
  </si>
  <si>
    <t>Methodology</t>
  </si>
  <si>
    <t>Structural limit</t>
  </si>
  <si>
    <t>Actual capital contribution plus net NZS expenditure</t>
  </si>
  <si>
    <t>Capital contribution</t>
  </si>
  <si>
    <t>Minimum contribution including net NZS expenditure</t>
  </si>
  <si>
    <t>Maximum contribution including net NZS expenditure</t>
  </si>
  <si>
    <t>The Capital Contribution worksheet is a graph of the annual capital contribution to the fund as a percentage of nominal GDP.</t>
  </si>
  <si>
    <t>Legislated parameters</t>
  </si>
  <si>
    <t>Specify the length of the funding horizon.  A funding horizon of one year is synonymous with the current pay-as-you-go system.</t>
  </si>
  <si>
    <t>Specify the first year in which the fund may begin subsidising current-year NZS expenditure.</t>
  </si>
  <si>
    <t>These parameters are non-discretionary, as they are specified in the New Zealand Superannuation Act 2001.</t>
  </si>
  <si>
    <t>Fund balance</t>
  </si>
  <si>
    <t>This spreadsheet contains Treasury's model for calculating the contribution rate for</t>
  </si>
  <si>
    <t>The model also contains three graphs:</t>
  </si>
  <si>
    <t>percentage of nominal GDP.</t>
  </si>
  <si>
    <t>an amount which the annual capital contribution cannot exceed.  By default, the annual</t>
  </si>
  <si>
    <t>the current-year cost of NZS entitlements are specified in the New Zealand Superannuation</t>
  </si>
  <si>
    <t>Default values are the assumptions used to produce the</t>
  </si>
  <si>
    <t>Default input tracks are the nominal GDP and net NZS</t>
  </si>
  <si>
    <t>expenditure (net of PAYE) tracks produced by Treasury's</t>
  </si>
  <si>
    <t>This parameter is assumed to be stationary.</t>
  </si>
  <si>
    <t>Expected tax rate on earnings</t>
  </si>
  <si>
    <t>Expected before-tax nominal annual rate of return</t>
  </si>
  <si>
    <t>Required capital contribution plus net NZS expenditure as % of GDP</t>
  </si>
  <si>
    <t>Required capital contribution plus net NZS expenditure as nominal</t>
  </si>
  <si>
    <t>Required capital contribution as % of GDP</t>
  </si>
  <si>
    <t>Required capital contribution as nominal</t>
  </si>
  <si>
    <r>
      <t xml:space="preserve">less </t>
    </r>
    <r>
      <rPr>
        <sz val="8"/>
        <rFont val="Helvetica"/>
        <family val="2"/>
      </rPr>
      <t>Net NZS expenditure</t>
    </r>
  </si>
  <si>
    <r>
      <t xml:space="preserve">less </t>
    </r>
    <r>
      <rPr>
        <sz val="8"/>
        <rFont val="Helvetica"/>
        <family val="2"/>
      </rPr>
      <t>Tax paid on earnings on fund assets</t>
    </r>
  </si>
  <si>
    <t>Net NZS expenditure as % of GDP</t>
  </si>
  <si>
    <t>Actual capital contribution plus net NZS expenditure as % of GDP</t>
  </si>
  <si>
    <t>Capital contribution as % of GDP</t>
  </si>
  <si>
    <t>Gross earnings on fund assets as % of GDP</t>
  </si>
  <si>
    <t>Tax paid on earnings on fund assets as % of GDP</t>
  </si>
  <si>
    <t>Net earnings on fund assets as % of GDP</t>
  </si>
  <si>
    <t>Closing fund balance as % of GDP</t>
  </si>
  <si>
    <t>capital contribution cannot exceed the difference between GDP and net NZS expenditure.</t>
  </si>
  <si>
    <t>The length of the funding horizon and the earliest date when the Fund may begin subsidising</t>
  </si>
  <si>
    <t>Enter assumptions on this worksheet.</t>
  </si>
  <si>
    <t>funding New Zealand Superannuation (NZS).</t>
  </si>
  <si>
    <t>The model is an Excel-based spreadsheet, consisting of several worksheets.</t>
  </si>
  <si>
    <t>The Model worksheet contains the calculation methodology and numerical results of the calculations.</t>
  </si>
  <si>
    <t>The assumed tax rate on earnings is 24%, meaning the after-tax expected ror is 6.57%.</t>
  </si>
  <si>
    <t>Tax forecast</t>
  </si>
  <si>
    <t>Inputs and assumptions</t>
  </si>
  <si>
    <t>Specify, in billions of nominal dollars, the capital contribution for the year.</t>
  </si>
  <si>
    <t>Specify the before-tax nominal annual rate of return on the NZS Fund's assets.</t>
  </si>
  <si>
    <t>Specify the effective tax rate on the NZS Fund's earnings.</t>
  </si>
  <si>
    <t>Capital contribution in excess of net NZS expenditure</t>
  </si>
  <si>
    <t>Specify, in billions of nominal dollars, any one-off endowments to the NZS Fund</t>
  </si>
  <si>
    <t>Forecasts are from Treasury's Fiscal Strategy Model.</t>
  </si>
  <si>
    <t>Nominal GDP (expenditure) and net (of tax) NZS expenditure</t>
  </si>
  <si>
    <t>Structural limit for annual capital contribution (calculated)</t>
  </si>
  <si>
    <t>Nominal GDP (expenditure measure)</t>
  </si>
  <si>
    <t>By default, the annual capital contribution cannot exceed the difference between GDP and net NZS expenditure.</t>
  </si>
  <si>
    <t>Net NZS expenditure (superannuation payments after PAYE tax)</t>
  </si>
  <si>
    <t xml:space="preserve">Fiscal Strategy Model, using input data from the </t>
  </si>
  <si>
    <t xml:space="preserve">expenditure, by year, as a percentage of nominal GDP. </t>
  </si>
  <si>
    <t>• The Contribution Rate worksheet shows the contribution rate and net (of PAYE tax) NZS</t>
  </si>
  <si>
    <t>a percentage of nominal GDP. It represents the amount retained in or withdrawn from the Fund.</t>
  </si>
  <si>
    <t>• The Capital Contribution worksheet shows the annual capital contribution to the NZS Fund, as</t>
  </si>
  <si>
    <t>• The Fund Balance worksheet shows the size of the NZS Fund, in each year, as a</t>
  </si>
  <si>
    <t>Earnings on assets forecast</t>
  </si>
  <si>
    <t>Specify, in billions of nominal dollars, the gross earnings on assets for the year.</t>
  </si>
  <si>
    <t>Specify, in billions of nominal dollars, the tax paid on those earnings for the year.</t>
  </si>
  <si>
    <t>• the long term tax rate payable on the NZS Fund’s earnings;</t>
  </si>
  <si>
    <t>• the annual expected before-tax long term rate of return (ror) on the NZS Fund’s assets;</t>
  </si>
  <si>
    <t>The technical assumption for the annual expected before-tax long term ror on the NZS Fund's</t>
  </si>
  <si>
    <t>The calculation methodology and numerical results are given in the Model worksheet.</t>
  </si>
  <si>
    <t>To use the model, begin with the Input worksheet, where modelling assumptions are entered.</t>
  </si>
  <si>
    <t>The tax assumption, and hence the after-tax expected ror, are also unchanged from the values</t>
  </si>
  <si>
    <t>A number of assumptions can be specified on the Input worksheet, namely:</t>
  </si>
  <si>
    <t>Different forecasts of GDP and NZS expenditure (net of PAYE tax) can also be specified on the</t>
  </si>
  <si>
    <t>Input worksheet. The default assumptions were obtained from Treasury’s Fiscal Strategy Model</t>
  </si>
  <si>
    <t>In addition, a structural limit on the annual capital contribution can be specified — that is,</t>
  </si>
  <si>
    <t>Act 2001.  The model provides the flexibility, however, to specify alternative parameters.</t>
  </si>
  <si>
    <r>
      <t xml:space="preserve">Calculated, by formulae, as GDP </t>
    </r>
    <r>
      <rPr>
        <i/>
        <sz val="9"/>
        <color indexed="12"/>
        <rFont val="Helvetica"/>
        <family val="2"/>
      </rPr>
      <t>less</t>
    </r>
    <r>
      <rPr>
        <sz val="9"/>
        <color indexed="12"/>
        <rFont val="Helvetica"/>
        <family val="2"/>
      </rPr>
      <t xml:space="preserve"> net NZS expenditure. </t>
    </r>
  </si>
  <si>
    <t>From Financial Statements of the Govt. of NZ for Year Ended 30 June.</t>
  </si>
  <si>
    <t>Year ending June…</t>
  </si>
  <si>
    <t>Time periods are fiscal years e.g. 2011 denotes the 2010/11 fiscal year.</t>
  </si>
  <si>
    <t>Specify, in billions of nominal dollars, Nominal GDP by year to 2111.</t>
  </si>
  <si>
    <t>Specify, in billions of nominal dollars, net NZS expenditure by year to 2111.</t>
  </si>
  <si>
    <t>Entering a value for a variable forces the model to use that value in that year. If nothing is entered, the model will calculate the variable's value in that year.</t>
  </si>
  <si>
    <t>Constraints to the logic of the model</t>
  </si>
  <si>
    <t>• the gross earnings on the NZS Fund's assets in any forecast year, or later projected years;</t>
  </si>
  <si>
    <t>• the tax paid on those earnings in any forecast year, or later projected years; and</t>
  </si>
  <si>
    <t>• any one-off capital endowments to the NZS Fund in any forecast year, or later projected years.</t>
  </si>
  <si>
    <t>• the capital contribution to the NZS Fund in any forecast year, or later projected years*;</t>
  </si>
  <si>
    <r>
      <t xml:space="preserve">* </t>
    </r>
    <r>
      <rPr>
        <i/>
        <sz val="12"/>
        <rFont val="Arial"/>
        <family val="2"/>
      </rPr>
      <t>Note that this version of the model has used this facility to put no capital contributions into</t>
    </r>
  </si>
  <si>
    <t>will be reflected at each update of the NZS Fund.</t>
  </si>
  <si>
    <t>Treasury internet site. The long term ror is calculated using methodology that Treasury applies</t>
  </si>
  <si>
    <t>to return estimates for all major Crown Financial institutions.</t>
  </si>
  <si>
    <t xml:space="preserve">Calculated, by formulae, as GDP less net NZS expenditure. </t>
  </si>
  <si>
    <t>the NZS Fund between 2010/11 and 2017/18. Any changes to this non-contribution period</t>
  </si>
  <si>
    <t>2010 Half Year Economic and Fiscal Update (HYEFU 2010)</t>
  </si>
  <si>
    <t>The 2010 Half Year Economic and Fiscal Update (HYEFU) fiscal and economic forecasts</t>
  </si>
  <si>
    <t>are used as inputs to this version of the model and its outputs appear in the 2010 HYEFU.</t>
  </si>
  <si>
    <t>The Defaults worksheet contains all the standard inputs to the model for the 2010 HYEFU.</t>
  </si>
  <si>
    <t>• the NZS Fund balance as at 30 June 2010 (the last historical fiscal year);</t>
  </si>
  <si>
    <t>assets for the 2010 HYEFU is 8.65%. This value is unchanged from that used at 2010 Budget</t>
  </si>
  <si>
    <t>Economic and Fiscal Update (BEFU), which was the last time the model was published on the</t>
  </si>
  <si>
    <r>
      <t>used at 2010 BEFU</t>
    </r>
    <r>
      <rPr>
        <i/>
        <sz val="12"/>
        <rFont val="Arial"/>
        <family val="2"/>
      </rPr>
      <t>.</t>
    </r>
  </si>
  <si>
    <t>and are consistent with the forecasts prepared for the 2010 HYEFU.</t>
  </si>
  <si>
    <t>Fund balance as at 30 June 2010</t>
  </si>
  <si>
    <t>Specify, in billions of dollars, the size of the fund as at 30 June 2010.</t>
  </si>
  <si>
    <t>2010 Half Year Economic and Fiscal Update NZS Fund output.</t>
  </si>
  <si>
    <t>2010 Half Year Economic and Fiscal Update.</t>
  </si>
  <si>
    <t>which is an exact replica of this "Input" worksheet.</t>
  </si>
  <si>
    <t>To restore assumptions to their original 2010 HYEFU values, copy and paste required values from the "Defaults" worksheet,</t>
  </si>
  <si>
    <t>2010 Half Year Economic and Fiscal Update (HYEFU) New Zealand Superannuation Fund Contribution Rate Model</t>
  </si>
  <si>
    <t>If the values in the Input worksheet are changed, they can be restored to the standard inputs by</t>
  </si>
  <si>
    <t>copying and pasting from the Defaults worksheet, which is a replica of the Input worksheet.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</si>
</sst>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"/>
    <numFmt numFmtId="167" formatCode="#,##0.000"/>
    <numFmt numFmtId="168" formatCode="0.0%"/>
    <numFmt numFmtId="169" formatCode="0.000%"/>
  </numFmts>
  <fonts count="60">
    <font>
      <sz val="8"/>
      <name val="Helvetica"/>
      <family val="0"/>
    </font>
    <font>
      <sz val="11"/>
      <color indexed="8"/>
      <name val="Calibri"/>
      <family val="2"/>
    </font>
    <font>
      <u val="single"/>
      <sz val="8"/>
      <color indexed="12"/>
      <name val="Helvetica"/>
      <family val="2"/>
    </font>
    <font>
      <b/>
      <sz val="8"/>
      <name val="Helvetica"/>
      <family val="2"/>
    </font>
    <font>
      <b/>
      <i/>
      <sz val="8"/>
      <name val="Helvetica"/>
      <family val="2"/>
    </font>
    <font>
      <sz val="8"/>
      <color indexed="10"/>
      <name val="Helvetica"/>
      <family val="2"/>
    </font>
    <font>
      <sz val="8"/>
      <color indexed="12"/>
      <name val="Helvetica"/>
      <family val="2"/>
    </font>
    <font>
      <sz val="10"/>
      <name val="Helvetica"/>
      <family val="2"/>
    </font>
    <font>
      <b/>
      <sz val="8"/>
      <color indexed="23"/>
      <name val="Helvetica"/>
      <family val="2"/>
    </font>
    <font>
      <sz val="8"/>
      <color indexed="23"/>
      <name val="Helvetica"/>
      <family val="2"/>
    </font>
    <font>
      <b/>
      <sz val="12"/>
      <name val="Arial"/>
      <family val="2"/>
    </font>
    <font>
      <sz val="12"/>
      <name val="Helvetica"/>
      <family val="2"/>
    </font>
    <font>
      <sz val="12"/>
      <name val="Arial"/>
      <family val="2"/>
    </font>
    <font>
      <i/>
      <sz val="8"/>
      <name val="Helvetica"/>
      <family val="2"/>
    </font>
    <font>
      <b/>
      <sz val="12"/>
      <color indexed="8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7"/>
      <name val="Helvetica"/>
      <family val="2"/>
    </font>
    <font>
      <sz val="9"/>
      <color indexed="12"/>
      <name val="Helvetica"/>
      <family val="2"/>
    </font>
    <font>
      <b/>
      <sz val="9"/>
      <name val="Helvetica"/>
      <family val="2"/>
    </font>
    <font>
      <i/>
      <sz val="9"/>
      <color indexed="12"/>
      <name val="Helvetica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0" fontId="0" fillId="0" borderId="0" xfId="59" applyNumberFormat="1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top" wrapText="1"/>
      <protection/>
    </xf>
    <xf numFmtId="10" fontId="9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0" fontId="0" fillId="33" borderId="0" xfId="59" applyNumberFormat="1" applyFont="1" applyFill="1" applyBorder="1" applyAlignment="1">
      <alignment/>
    </xf>
    <xf numFmtId="10" fontId="0" fillId="33" borderId="0" xfId="59" applyNumberFormat="1" applyFont="1" applyFill="1" applyAlignment="1">
      <alignment/>
    </xf>
    <xf numFmtId="10" fontId="5" fillId="33" borderId="0" xfId="59" applyNumberFormat="1" applyFont="1" applyFill="1" applyAlignment="1">
      <alignment/>
    </xf>
    <xf numFmtId="167" fontId="0" fillId="33" borderId="0" xfId="59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52" applyNumberFormat="1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0" fillId="33" borderId="0" xfId="56" applyFont="1" applyFill="1" applyAlignment="1">
      <alignment/>
      <protection/>
    </xf>
    <xf numFmtId="0" fontId="7" fillId="33" borderId="0" xfId="56" applyFont="1" applyFill="1">
      <alignment/>
      <protection/>
    </xf>
    <xf numFmtId="0" fontId="11" fillId="33" borderId="0" xfId="56" applyFont="1" applyFill="1">
      <alignment/>
      <protection/>
    </xf>
    <xf numFmtId="0" fontId="14" fillId="33" borderId="0" xfId="56" applyFont="1" applyFill="1" applyAlignment="1">
      <alignment/>
      <protection/>
    </xf>
    <xf numFmtId="0" fontId="12" fillId="33" borderId="0" xfId="56" applyFont="1" applyFill="1">
      <alignment/>
      <protection/>
    </xf>
    <xf numFmtId="169" fontId="0" fillId="33" borderId="0" xfId="59" applyNumberFormat="1" applyFont="1" applyFill="1" applyBorder="1" applyAlignment="1">
      <alignment/>
    </xf>
    <xf numFmtId="0" fontId="6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7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0" xfId="52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166" fontId="0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/>
      <protection/>
    </xf>
    <xf numFmtId="167" fontId="9" fillId="0" borderId="0" xfId="0" applyNumberFormat="1" applyFont="1" applyFill="1" applyAlignment="1" applyProtection="1">
      <alignment vertical="top"/>
      <protection locked="0"/>
    </xf>
    <xf numFmtId="166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>
      <alignment/>
    </xf>
    <xf numFmtId="166" fontId="9" fillId="0" borderId="0" xfId="0" applyNumberFormat="1" applyFont="1" applyFill="1" applyAlignment="1" applyProtection="1">
      <alignment vertical="top"/>
      <protection/>
    </xf>
    <xf numFmtId="168" fontId="0" fillId="33" borderId="0" xfId="59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vertical="top"/>
      <protection/>
    </xf>
    <xf numFmtId="0" fontId="19" fillId="33" borderId="10" xfId="0" applyFont="1" applyFill="1" applyBorder="1" applyAlignment="1" applyProtection="1">
      <alignment vertical="top" wrapText="1"/>
      <protection/>
    </xf>
    <xf numFmtId="0" fontId="19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 vertical="top"/>
      <protection/>
    </xf>
    <xf numFmtId="10" fontId="20" fillId="33" borderId="0" xfId="59" applyNumberFormat="1" applyFont="1" applyFill="1" applyAlignment="1" applyProtection="1">
      <alignment horizontal="center" vertical="top"/>
      <protection locked="0"/>
    </xf>
    <xf numFmtId="0" fontId="19" fillId="33" borderId="0" xfId="0" applyFont="1" applyFill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/>
      <protection/>
    </xf>
    <xf numFmtId="10" fontId="16" fillId="33" borderId="0" xfId="59" applyNumberFormat="1" applyFont="1" applyFill="1" applyBorder="1" applyAlignment="1" applyProtection="1">
      <alignment horizontal="center" vertical="top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17" fillId="33" borderId="0" xfId="0" applyFont="1" applyFill="1" applyBorder="1" applyAlignment="1" applyProtection="1">
      <alignment/>
      <protection/>
    </xf>
    <xf numFmtId="168" fontId="20" fillId="33" borderId="0" xfId="59" applyNumberFormat="1" applyFont="1" applyFill="1" applyAlignment="1" applyProtection="1">
      <alignment horizontal="center" vertical="top"/>
      <protection locked="0"/>
    </xf>
    <xf numFmtId="166" fontId="16" fillId="33" borderId="0" xfId="0" applyNumberFormat="1" applyFont="1" applyFill="1" applyAlignment="1" applyProtection="1">
      <alignment horizontal="center" vertical="top"/>
      <protection locked="0"/>
    </xf>
    <xf numFmtId="0" fontId="16" fillId="33" borderId="0" xfId="0" applyFont="1" applyFill="1" applyAlignment="1" applyProtection="1">
      <alignment vertical="top"/>
      <protection/>
    </xf>
    <xf numFmtId="0" fontId="16" fillId="33" borderId="0" xfId="0" applyFont="1" applyFill="1" applyAlignment="1" applyProtection="1">
      <alignment horizontal="center" vertical="top"/>
      <protection/>
    </xf>
    <xf numFmtId="0" fontId="16" fillId="33" borderId="0" xfId="0" applyFont="1" applyFill="1" applyAlignment="1" applyProtection="1">
      <alignment vertical="top" wrapText="1"/>
      <protection/>
    </xf>
    <xf numFmtId="0" fontId="16" fillId="33" borderId="1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 vertical="top"/>
      <protection/>
    </xf>
    <xf numFmtId="1" fontId="16" fillId="33" borderId="0" xfId="0" applyNumberFormat="1" applyFont="1" applyFill="1" applyAlignment="1" applyProtection="1">
      <alignment horizontal="center" vertical="top"/>
      <protection locked="0"/>
    </xf>
    <xf numFmtId="0" fontId="16" fillId="33" borderId="0" xfId="0" applyFont="1" applyFill="1" applyAlignment="1" applyProtection="1">
      <alignment horizontal="center" vertical="top"/>
      <protection locked="0"/>
    </xf>
    <xf numFmtId="0" fontId="17" fillId="33" borderId="10" xfId="0" applyFont="1" applyFill="1" applyBorder="1" applyAlignment="1" applyProtection="1">
      <alignment vertical="top"/>
      <protection/>
    </xf>
    <xf numFmtId="0" fontId="20" fillId="33" borderId="0" xfId="0" applyFont="1" applyFill="1" applyAlignment="1" applyProtection="1">
      <alignment horizontal="center" vertical="top"/>
      <protection/>
    </xf>
    <xf numFmtId="0" fontId="19" fillId="33" borderId="10" xfId="0" applyFont="1" applyFill="1" applyBorder="1" applyAlignment="1" applyProtection="1">
      <alignment vertical="top"/>
      <protection/>
    </xf>
    <xf numFmtId="0" fontId="19" fillId="33" borderId="1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167" fontId="16" fillId="33" borderId="0" xfId="0" applyNumberFormat="1" applyFont="1" applyFill="1" applyAlignment="1" applyProtection="1">
      <alignment vertical="top"/>
      <protection locked="0"/>
    </xf>
    <xf numFmtId="0" fontId="16" fillId="33" borderId="0" xfId="0" applyFont="1" applyFill="1" applyAlignment="1" applyProtection="1">
      <alignment vertical="top"/>
      <protection/>
    </xf>
    <xf numFmtId="167" fontId="16" fillId="33" borderId="0" xfId="0" applyNumberFormat="1" applyFont="1" applyFill="1" applyAlignment="1" applyProtection="1">
      <alignment vertical="top"/>
      <protection/>
    </xf>
    <xf numFmtId="166" fontId="16" fillId="33" borderId="0" xfId="0" applyNumberFormat="1" applyFont="1" applyFill="1" applyAlignment="1" applyProtection="1">
      <alignment vertical="top"/>
      <protection locked="0"/>
    </xf>
    <xf numFmtId="166" fontId="16" fillId="33" borderId="0" xfId="0" applyNumberFormat="1" applyFont="1" applyFill="1" applyAlignment="1" applyProtection="1">
      <alignment vertical="top"/>
      <protection/>
    </xf>
    <xf numFmtId="166" fontId="16" fillId="33" borderId="0" xfId="0" applyNumberFormat="1" applyFont="1" applyFill="1" applyAlignment="1" applyProtection="1">
      <alignment/>
      <protection/>
    </xf>
    <xf numFmtId="166" fontId="16" fillId="34" borderId="0" xfId="0" applyNumberFormat="1" applyFont="1" applyFill="1" applyAlignment="1" applyProtection="1">
      <alignment/>
      <protection/>
    </xf>
    <xf numFmtId="166" fontId="16" fillId="34" borderId="0" xfId="0" applyNumberFormat="1" applyFont="1" applyFill="1" applyAlignment="1">
      <alignment/>
    </xf>
    <xf numFmtId="0" fontId="19" fillId="33" borderId="0" xfId="0" applyFont="1" applyFill="1" applyAlignment="1" applyProtection="1">
      <alignment vertical="top" wrapText="1"/>
      <protection/>
    </xf>
    <xf numFmtId="1" fontId="9" fillId="0" borderId="0" xfId="0" applyNumberFormat="1" applyFont="1" applyFill="1" applyBorder="1" applyAlignment="1" applyProtection="1">
      <alignment horizontal="center" vertical="top"/>
      <protection/>
    </xf>
    <xf numFmtId="166" fontId="0" fillId="0" borderId="0" xfId="0" applyNumberFormat="1" applyFill="1" applyAlignment="1" applyProtection="1">
      <alignment/>
      <protection/>
    </xf>
    <xf numFmtId="167" fontId="0" fillId="35" borderId="0" xfId="0" applyNumberFormat="1" applyFont="1" applyFill="1" applyBorder="1" applyAlignment="1">
      <alignment/>
    </xf>
    <xf numFmtId="0" fontId="22" fillId="33" borderId="0" xfId="56" applyFont="1" applyFill="1">
      <alignment/>
      <protection/>
    </xf>
    <xf numFmtId="166" fontId="16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NZSF model BEFU 200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CONTRIBUTION RATE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7725"/>
          <c:w val="0.96825"/>
          <c:h val="0.8465"/>
        </c:manualLayout>
      </c:layout>
      <c:lineChart>
        <c:grouping val="standard"/>
        <c:varyColors val="0"/>
        <c:ser>
          <c:idx val="0"/>
          <c:order val="0"/>
          <c:tx>
            <c:v>Net NZS Expenditure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Model!$F$2:$CR$2</c:f>
              <c:numCache>
                <c:ptCount val="9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  <c:pt idx="90">
                  <c:v>2101</c:v>
                </c:pt>
              </c:numCache>
            </c:numRef>
          </c:cat>
          <c:val>
            <c:numRef>
              <c:f>Model!$F$45:$CR$45</c:f>
              <c:numCache>
                <c:ptCount val="91"/>
                <c:pt idx="0">
                  <c:v>0.03730277742894333</c:v>
                </c:pt>
                <c:pt idx="1">
                  <c:v>0.03819295680730727</c:v>
                </c:pt>
                <c:pt idx="2">
                  <c:v>0.03852909258895192</c:v>
                </c:pt>
                <c:pt idx="3">
                  <c:v>0.039162284557861034</c:v>
                </c:pt>
                <c:pt idx="4">
                  <c:v>0.04007393570645617</c:v>
                </c:pt>
                <c:pt idx="5">
                  <c:v>0.04068799268499003</c:v>
                </c:pt>
                <c:pt idx="6">
                  <c:v>0.04134241633208569</c:v>
                </c:pt>
                <c:pt idx="7">
                  <c:v>0.04218758191289471</c:v>
                </c:pt>
                <c:pt idx="8">
                  <c:v>0.043094393211171846</c:v>
                </c:pt>
                <c:pt idx="9">
                  <c:v>0.04403314347992724</c:v>
                </c:pt>
                <c:pt idx="10">
                  <c:v>0.045032571019964315</c:v>
                </c:pt>
                <c:pt idx="11">
                  <c:v>0.04603063345905021</c:v>
                </c:pt>
                <c:pt idx="12">
                  <c:v>0.04700378139253326</c:v>
                </c:pt>
                <c:pt idx="13">
                  <c:v>0.04807187393729914</c:v>
                </c:pt>
                <c:pt idx="14">
                  <c:v>0.049127381649958786</c:v>
                </c:pt>
                <c:pt idx="15">
                  <c:v>0.050436780400178204</c:v>
                </c:pt>
                <c:pt idx="16">
                  <c:v>0.05175736654679742</c:v>
                </c:pt>
                <c:pt idx="17">
                  <c:v>0.05303667419690663</c:v>
                </c:pt>
                <c:pt idx="18">
                  <c:v>0.0542077660845168</c:v>
                </c:pt>
                <c:pt idx="19">
                  <c:v>0.055220288152395894</c:v>
                </c:pt>
                <c:pt idx="20">
                  <c:v>0.0561450842964686</c:v>
                </c:pt>
                <c:pt idx="21">
                  <c:v>0.05702679820323366</c:v>
                </c:pt>
                <c:pt idx="22">
                  <c:v>0.05788140468569591</c:v>
                </c:pt>
                <c:pt idx="23">
                  <c:v>0.05874392431231022</c:v>
                </c:pt>
                <c:pt idx="24">
                  <c:v>0.05951853631134084</c:v>
                </c:pt>
                <c:pt idx="25">
                  <c:v>0.060327534355009066</c:v>
                </c:pt>
                <c:pt idx="26">
                  <c:v>0.061047377652379615</c:v>
                </c:pt>
                <c:pt idx="27">
                  <c:v>0.06159087893281817</c:v>
                </c:pt>
                <c:pt idx="28">
                  <c:v>0.06197437558360107</c:v>
                </c:pt>
                <c:pt idx="29">
                  <c:v>0.0622135148066888</c:v>
                </c:pt>
                <c:pt idx="30">
                  <c:v>0.06232703805037484</c:v>
                </c:pt>
                <c:pt idx="31">
                  <c:v>0.062403092050905266</c:v>
                </c:pt>
                <c:pt idx="32">
                  <c:v>0.062428253535293715</c:v>
                </c:pt>
                <c:pt idx="33">
                  <c:v>0.06252282625764533</c:v>
                </c:pt>
                <c:pt idx="34">
                  <c:v>0.06264330992811622</c:v>
                </c:pt>
                <c:pt idx="35">
                  <c:v>0.0628172324994908</c:v>
                </c:pt>
                <c:pt idx="36">
                  <c:v>0.06303047195867563</c:v>
                </c:pt>
                <c:pt idx="37">
                  <c:v>0.0633194255500158</c:v>
                </c:pt>
                <c:pt idx="38">
                  <c:v>0.06360900543387381</c:v>
                </c:pt>
                <c:pt idx="39">
                  <c:v>0.06389617155041423</c:v>
                </c:pt>
                <c:pt idx="40">
                  <c:v>0.06418635480570078</c:v>
                </c:pt>
                <c:pt idx="41">
                  <c:v>0.06448404106248036</c:v>
                </c:pt>
                <c:pt idx="42">
                  <c:v>0.06489284587576602</c:v>
                </c:pt>
                <c:pt idx="43">
                  <c:v>0.06536471692056472</c:v>
                </c:pt>
                <c:pt idx="44">
                  <c:v>0.06594803749343171</c:v>
                </c:pt>
                <c:pt idx="45">
                  <c:v>0.06660140890360942</c:v>
                </c:pt>
                <c:pt idx="46">
                  <c:v>0.06718559468919984</c:v>
                </c:pt>
                <c:pt idx="47">
                  <c:v>0.06775025359750562</c:v>
                </c:pt>
                <c:pt idx="48">
                  <c:v>0.06822932527689402</c:v>
                </c:pt>
                <c:pt idx="49">
                  <c:v>0.06871177470927911</c:v>
                </c:pt>
                <c:pt idx="50">
                  <c:v>0.06913686957719369</c:v>
                </c:pt>
                <c:pt idx="51">
                  <c:v>0.06927832386843358</c:v>
                </c:pt>
                <c:pt idx="52">
                  <c:v>0.06942744531175835</c:v>
                </c:pt>
                <c:pt idx="53">
                  <c:v>0.06952479742163514</c:v>
                </c:pt>
                <c:pt idx="54">
                  <c:v>0.0697310069409413</c:v>
                </c:pt>
                <c:pt idx="55">
                  <c:v>0.0698848725271554</c:v>
                </c:pt>
                <c:pt idx="56">
                  <c:v>0.06990783949797945</c:v>
                </c:pt>
                <c:pt idx="57">
                  <c:v>0.06995797343205253</c:v>
                </c:pt>
                <c:pt idx="58">
                  <c:v>0.07009599393555435</c:v>
                </c:pt>
                <c:pt idx="59">
                  <c:v>0.07021123228336716</c:v>
                </c:pt>
                <c:pt idx="60">
                  <c:v>0.0704170084474336</c:v>
                </c:pt>
                <c:pt idx="61">
                  <c:v>0.07076108874953027</c:v>
                </c:pt>
                <c:pt idx="62">
                  <c:v>0.07110796346535435</c:v>
                </c:pt>
                <c:pt idx="63">
                  <c:v>0.0714278837449915</c:v>
                </c:pt>
                <c:pt idx="64">
                  <c:v>0.07169936956195627</c:v>
                </c:pt>
                <c:pt idx="65">
                  <c:v>0.0719325543052843</c:v>
                </c:pt>
                <c:pt idx="66">
                  <c:v>0.07212780725475121</c:v>
                </c:pt>
                <c:pt idx="67">
                  <c:v>0.07228324680883999</c:v>
                </c:pt>
                <c:pt idx="68">
                  <c:v>0.07240816763233036</c:v>
                </c:pt>
                <c:pt idx="69">
                  <c:v>0.07250129674048494</c:v>
                </c:pt>
                <c:pt idx="70">
                  <c:v>0.07257301422699428</c:v>
                </c:pt>
                <c:pt idx="71">
                  <c:v>0.07263577302386522</c:v>
                </c:pt>
                <c:pt idx="72">
                  <c:v>0.07268989693166196</c:v>
                </c:pt>
                <c:pt idx="73">
                  <c:v>0.07273538818976638</c:v>
                </c:pt>
                <c:pt idx="74">
                  <c:v>0.0727733650507457</c:v>
                </c:pt>
                <c:pt idx="75">
                  <c:v>0.07280891149767234</c:v>
                </c:pt>
                <c:pt idx="76">
                  <c:v>0.07284556225958323</c:v>
                </c:pt>
                <c:pt idx="77">
                  <c:v>0.07287906886031634</c:v>
                </c:pt>
                <c:pt idx="78">
                  <c:v>0.07290692339921476</c:v>
                </c:pt>
                <c:pt idx="79">
                  <c:v>0.07293121294813512</c:v>
                </c:pt>
                <c:pt idx="80">
                  <c:v>0.07295620637566953</c:v>
                </c:pt>
                <c:pt idx="81">
                  <c:v>0.07298154091241618</c:v>
                </c:pt>
                <c:pt idx="82">
                  <c:v>0.07300266017720493</c:v>
                </c:pt>
                <c:pt idx="83">
                  <c:v>0.07301015305610181</c:v>
                </c:pt>
                <c:pt idx="84">
                  <c:v>0.07300862466723373</c:v>
                </c:pt>
                <c:pt idx="85">
                  <c:v>0.07299486156109139</c:v>
                </c:pt>
                <c:pt idx="86">
                  <c:v>0.07296613602699897</c:v>
                </c:pt>
                <c:pt idx="87">
                  <c:v>0.07293272159732372</c:v>
                </c:pt>
                <c:pt idx="88">
                  <c:v>0.07289828195596064</c:v>
                </c:pt>
                <c:pt idx="89">
                  <c:v>0.07287014420399289</c:v>
                </c:pt>
                <c:pt idx="90">
                  <c:v>0.07284600210483995</c:v>
                </c:pt>
              </c:numCache>
            </c:numRef>
          </c:val>
          <c:smooth val="0"/>
        </c:ser>
        <c:ser>
          <c:idx val="1"/>
          <c:order val="1"/>
          <c:tx>
            <c:v>Capital Contribution plus Net NZS Expenditure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Model!$F$2:$CR$2</c:f>
              <c:numCache>
                <c:ptCount val="9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  <c:pt idx="90">
                  <c:v>2101</c:v>
                </c:pt>
              </c:numCache>
            </c:numRef>
          </c:cat>
          <c:val>
            <c:numRef>
              <c:f>Model!$F$47:$CR$47</c:f>
              <c:numCache>
                <c:ptCount val="91"/>
                <c:pt idx="0">
                  <c:v>0.03730277742894333</c:v>
                </c:pt>
                <c:pt idx="1">
                  <c:v>0.03819295680730727</c:v>
                </c:pt>
                <c:pt idx="2">
                  <c:v>0.03852909258895192</c:v>
                </c:pt>
                <c:pt idx="3">
                  <c:v>0.039162284557861034</c:v>
                </c:pt>
                <c:pt idx="4">
                  <c:v>0.04007393570645617</c:v>
                </c:pt>
                <c:pt idx="5">
                  <c:v>0.04068799268499003</c:v>
                </c:pt>
                <c:pt idx="6">
                  <c:v>0.04134241633208569</c:v>
                </c:pt>
                <c:pt idx="7">
                  <c:v>0.04218758191289471</c:v>
                </c:pt>
                <c:pt idx="8">
                  <c:v>0.05272759551463116</c:v>
                </c:pt>
                <c:pt idx="9">
                  <c:v>0.052950712238319576</c:v>
                </c:pt>
                <c:pt idx="10">
                  <c:v>0.05317698647978506</c:v>
                </c:pt>
                <c:pt idx="11">
                  <c:v>0.053405691754669145</c:v>
                </c:pt>
                <c:pt idx="12">
                  <c:v>0.05363262882682079</c:v>
                </c:pt>
                <c:pt idx="13">
                  <c:v>0.05385792475958043</c:v>
                </c:pt>
                <c:pt idx="14">
                  <c:v>0.05408101111077043</c:v>
                </c:pt>
                <c:pt idx="15">
                  <c:v>0.0543033819879821</c:v>
                </c:pt>
                <c:pt idx="16">
                  <c:v>0.05452423550587487</c:v>
                </c:pt>
                <c:pt idx="17">
                  <c:v>0.05474192905262671</c:v>
                </c:pt>
                <c:pt idx="18">
                  <c:v>0.0549568882600542</c:v>
                </c:pt>
                <c:pt idx="19">
                  <c:v>0.05517029290943126</c:v>
                </c:pt>
                <c:pt idx="20">
                  <c:v>0.05538191465481045</c:v>
                </c:pt>
                <c:pt idx="21">
                  <c:v>0.05559296673059817</c:v>
                </c:pt>
                <c:pt idx="22">
                  <c:v>0.05580526115985412</c:v>
                </c:pt>
                <c:pt idx="23">
                  <c:v>0.05601884494712012</c:v>
                </c:pt>
                <c:pt idx="24">
                  <c:v>0.05623343317853552</c:v>
                </c:pt>
                <c:pt idx="25">
                  <c:v>0.05644825396780749</c:v>
                </c:pt>
                <c:pt idx="26">
                  <c:v>0.056662854074396585</c:v>
                </c:pt>
                <c:pt idx="27">
                  <c:v>0.056876714232972574</c:v>
                </c:pt>
                <c:pt idx="28">
                  <c:v>0.05708934626317039</c:v>
                </c:pt>
                <c:pt idx="29">
                  <c:v>0.05730033075289511</c:v>
                </c:pt>
                <c:pt idx="30">
                  <c:v>0.05750931223194444</c:v>
                </c:pt>
                <c:pt idx="31">
                  <c:v>0.05771605251413973</c:v>
                </c:pt>
                <c:pt idx="32">
                  <c:v>0.05792050841192354</c:v>
                </c:pt>
                <c:pt idx="33">
                  <c:v>0.058122584468098225</c:v>
                </c:pt>
                <c:pt idx="34">
                  <c:v>0.058322233541612485</c:v>
                </c:pt>
                <c:pt idx="35">
                  <c:v>0.0585194007370192</c:v>
                </c:pt>
                <c:pt idx="36">
                  <c:v>0.05871413208781654</c:v>
                </c:pt>
                <c:pt idx="37">
                  <c:v>0.05890647645678548</c:v>
                </c:pt>
                <c:pt idx="38">
                  <c:v>0.05909647136879833</c:v>
                </c:pt>
                <c:pt idx="39">
                  <c:v>0.05928407140239653</c:v>
                </c:pt>
                <c:pt idx="40">
                  <c:v>0.059469304319230865</c:v>
                </c:pt>
                <c:pt idx="41">
                  <c:v>0.059652230643397815</c:v>
                </c:pt>
                <c:pt idx="42">
                  <c:v>0.059832889700539356</c:v>
                </c:pt>
                <c:pt idx="43">
                  <c:v>0.06001127323632841</c:v>
                </c:pt>
                <c:pt idx="44">
                  <c:v>0.06018726210691586</c:v>
                </c:pt>
                <c:pt idx="45">
                  <c:v>0.06036073443536486</c:v>
                </c:pt>
                <c:pt idx="46">
                  <c:v>0.060531602710575956</c:v>
                </c:pt>
                <c:pt idx="47">
                  <c:v>0.06069971448708585</c:v>
                </c:pt>
                <c:pt idx="48">
                  <c:v>0.060865047107613056</c:v>
                </c:pt>
                <c:pt idx="49">
                  <c:v>0.06102763075349678</c:v>
                </c:pt>
                <c:pt idx="50">
                  <c:v>0.06118757388943317</c:v>
                </c:pt>
                <c:pt idx="51">
                  <c:v>0.06134497508728365</c:v>
                </c:pt>
                <c:pt idx="52">
                  <c:v>0.061499980464472206</c:v>
                </c:pt>
                <c:pt idx="53">
                  <c:v>0.06165271560793735</c:v>
                </c:pt>
                <c:pt idx="54">
                  <c:v>0.06180334392081028</c:v>
                </c:pt>
                <c:pt idx="55">
                  <c:v>0.06195204419968648</c:v>
                </c:pt>
                <c:pt idx="56">
                  <c:v>0.06209895437031677</c:v>
                </c:pt>
                <c:pt idx="57">
                  <c:v>0.062244171475055336</c:v>
                </c:pt>
                <c:pt idx="58">
                  <c:v>0.06238779567979972</c:v>
                </c:pt>
                <c:pt idx="59">
                  <c:v>0.06252984195346387</c:v>
                </c:pt>
                <c:pt idx="60">
                  <c:v>0.06267032215574393</c:v>
                </c:pt>
                <c:pt idx="61">
                  <c:v>0.06280924818913854</c:v>
                </c:pt>
                <c:pt idx="62">
                  <c:v>0.0629466584896326</c:v>
                </c:pt>
                <c:pt idx="63">
                  <c:v>0.06308257056474581</c:v>
                </c:pt>
                <c:pt idx="64">
                  <c:v>0.06321699883344573</c:v>
                </c:pt>
                <c:pt idx="65">
                  <c:v>0.06334996481135736</c:v>
                </c:pt>
                <c:pt idx="66">
                  <c:v>0.06348149268926681</c:v>
                </c:pt>
                <c:pt idx="67">
                  <c:v>0.06361160691760173</c:v>
                </c:pt>
                <c:pt idx="68">
                  <c:v>0.06374030878537153</c:v>
                </c:pt>
                <c:pt idx="69">
                  <c:v>0.06386763398035504</c:v>
                </c:pt>
                <c:pt idx="70">
                  <c:v>0.0639936038269093</c:v>
                </c:pt>
                <c:pt idx="71">
                  <c:v>0.06411822797761388</c:v>
                </c:pt>
                <c:pt idx="72">
                  <c:v>0.06424152792524164</c:v>
                </c:pt>
                <c:pt idx="73">
                  <c:v>0.06436353126591221</c:v>
                </c:pt>
                <c:pt idx="74">
                  <c:v>0.06448424751859214</c:v>
                </c:pt>
                <c:pt idx="75">
                  <c:v>0.06460369756076927</c:v>
                </c:pt>
                <c:pt idx="76">
                  <c:v>0.06472189373200625</c:v>
                </c:pt>
                <c:pt idx="77">
                  <c:v>0.06483885451686419</c:v>
                </c:pt>
                <c:pt idx="78">
                  <c:v>0.06495460954822685</c:v>
                </c:pt>
                <c:pt idx="79">
                  <c:v>0.06506916340101924</c:v>
                </c:pt>
                <c:pt idx="80">
                  <c:v>0.0651825388069614</c:v>
                </c:pt>
                <c:pt idx="81">
                  <c:v>0.06529475061461741</c:v>
                </c:pt>
                <c:pt idx="82">
                  <c:v>0.06540581589093523</c:v>
                </c:pt>
                <c:pt idx="83">
                  <c:v>0.06551576032883918</c:v>
                </c:pt>
                <c:pt idx="84">
                  <c:v>0.0656245923515058</c:v>
                </c:pt>
                <c:pt idx="85">
                  <c:v>0.0657323198213889</c:v>
                </c:pt>
                <c:pt idx="86">
                  <c:v>0.06583896934531937</c:v>
                </c:pt>
                <c:pt idx="87">
                  <c:v>0.06594455933504245</c:v>
                </c:pt>
                <c:pt idx="88">
                  <c:v>0.06604909833129927</c:v>
                </c:pt>
                <c:pt idx="89">
                  <c:v>0.06615260134906249</c:v>
                </c:pt>
                <c:pt idx="90">
                  <c:v>0.06625508570701988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ended 30 June</a:t>
                </a:r>
              </a:p>
            </c:rich>
          </c:tx>
          <c:layout>
            <c:manualLayout>
              <c:xMode val="factor"/>
              <c:yMode val="factor"/>
              <c:x val="-0.002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980874"/>
        <c:crosses val="autoZero"/>
        <c:auto val="1"/>
        <c:lblOffset val="100"/>
        <c:tickLblSkip val="5"/>
        <c:tickMarkSkip val="5"/>
        <c:noMultiLvlLbl val="0"/>
      </c:catAx>
      <c:valAx>
        <c:axId val="37980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1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200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5"/>
          <c:y val="0.93675"/>
          <c:w val="0.761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CAPITAL CONTRIBUTION TO NZS FUND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7725"/>
          <c:w val="0.973"/>
          <c:h val="0.8955"/>
        </c:manualLayout>
      </c:layout>
      <c:lineChart>
        <c:grouping val="standard"/>
        <c:varyColors val="0"/>
        <c:ser>
          <c:idx val="0"/>
          <c:order val="0"/>
          <c:tx>
            <c:v>Capital Contribution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Model!$F$2:$CR$2</c:f>
              <c:numCache>
                <c:ptCount val="9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  <c:pt idx="90">
                  <c:v>2101</c:v>
                </c:pt>
              </c:numCache>
            </c:numRef>
          </c:cat>
          <c:val>
            <c:numRef>
              <c:f>Model!$F$48:$CR$48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0.009632095651302922</c:v>
                </c:pt>
                <c:pt idx="9">
                  <c:v>0.00891890417405324</c:v>
                </c:pt>
                <c:pt idx="10">
                  <c:v>0.008145206249961174</c:v>
                </c:pt>
                <c:pt idx="11">
                  <c:v>0.007375801782391196</c:v>
                </c:pt>
                <c:pt idx="12">
                  <c:v>0.006630212839253372</c:v>
                </c:pt>
                <c:pt idx="13">
                  <c:v>0.00578571113072859</c:v>
                </c:pt>
                <c:pt idx="14">
                  <c:v>0.004952445567837449</c:v>
                </c:pt>
                <c:pt idx="15">
                  <c:v>0.0038672572841308814</c:v>
                </c:pt>
                <c:pt idx="16">
                  <c:v>0.0027669888197343223</c:v>
                </c:pt>
                <c:pt idx="17">
                  <c:v>0.0017047762081466103</c:v>
                </c:pt>
                <c:pt idx="18">
                  <c:v>0.0007491320724238854</c:v>
                </c:pt>
                <c:pt idx="19">
                  <c:v>-5.070043708048376E-05</c:v>
                </c:pt>
                <c:pt idx="20">
                  <c:v>-0.0007636728669885098</c:v>
                </c:pt>
                <c:pt idx="21">
                  <c:v>-0.0014332396006497847</c:v>
                </c:pt>
                <c:pt idx="22">
                  <c:v>-0.0020751773198090322</c:v>
                </c:pt>
                <c:pt idx="23">
                  <c:v>-0.002725982187057253</c:v>
                </c:pt>
                <c:pt idx="24">
                  <c:v>-0.0032851366349671432</c:v>
                </c:pt>
                <c:pt idx="25">
                  <c:v>-0.0038796663356138934</c:v>
                </c:pt>
                <c:pt idx="26">
                  <c:v>-0.00438463545117406</c:v>
                </c:pt>
                <c:pt idx="27">
                  <c:v>-0.004714631845839284</c:v>
                </c:pt>
                <c:pt idx="28">
                  <c:v>-0.004884861028525272</c:v>
                </c:pt>
                <c:pt idx="29">
                  <c:v>-0.004913198150847069</c:v>
                </c:pt>
                <c:pt idx="30">
                  <c:v>-0.004817836412793615</c:v>
                </c:pt>
                <c:pt idx="31">
                  <c:v>-0.004687658695052895</c:v>
                </c:pt>
                <c:pt idx="32">
                  <c:v>-0.004508170320656354</c:v>
                </c:pt>
                <c:pt idx="33">
                  <c:v>-0.00440066451927366</c:v>
                </c:pt>
                <c:pt idx="34">
                  <c:v>-0.004321193601960993</c:v>
                </c:pt>
                <c:pt idx="35">
                  <c:v>-0.004298113584217832</c:v>
                </c:pt>
                <c:pt idx="36">
                  <c:v>-0.004316210064456908</c:v>
                </c:pt>
                <c:pt idx="37">
                  <c:v>-0.004413009481010263</c:v>
                </c:pt>
                <c:pt idx="38">
                  <c:v>-0.0045121702379153986</c:v>
                </c:pt>
                <c:pt idx="39">
                  <c:v>-0.004611967969886844</c:v>
                </c:pt>
                <c:pt idx="40">
                  <c:v>-0.004717115160503704</c:v>
                </c:pt>
                <c:pt idx="41">
                  <c:v>-0.0048316574161682245</c:v>
                </c:pt>
                <c:pt idx="42">
                  <c:v>-0.005059733817316341</c:v>
                </c:pt>
                <c:pt idx="43">
                  <c:v>-0.0053536206877309415</c:v>
                </c:pt>
                <c:pt idx="44">
                  <c:v>-0.005760358180113653</c:v>
                </c:pt>
                <c:pt idx="45">
                  <c:v>-0.006240372810801547</c:v>
                </c:pt>
                <c:pt idx="46">
                  <c:v>-0.0066540124726419386</c:v>
                </c:pt>
                <c:pt idx="47">
                  <c:v>-0.00705072788424371</c:v>
                </c:pt>
                <c:pt idx="48">
                  <c:v>-0.007364526979963385</c:v>
                </c:pt>
                <c:pt idx="49">
                  <c:v>-0.0076840705373387875</c:v>
                </c:pt>
                <c:pt idx="50">
                  <c:v>-0.00794904922152847</c:v>
                </c:pt>
                <c:pt idx="51">
                  <c:v>-0.007933527722108967</c:v>
                </c:pt>
                <c:pt idx="52">
                  <c:v>-0.00792757128057862</c:v>
                </c:pt>
                <c:pt idx="53">
                  <c:v>-0.007871849916405426</c:v>
                </c:pt>
                <c:pt idx="54">
                  <c:v>-0.007927426000495532</c:v>
                </c:pt>
                <c:pt idx="55">
                  <c:v>-0.007932650427731966</c:v>
                </c:pt>
                <c:pt idx="56">
                  <c:v>-0.007808687159976785</c:v>
                </c:pt>
                <c:pt idx="57">
                  <c:v>-0.0077136053975724525</c:v>
                </c:pt>
                <c:pt idx="58">
                  <c:v>-0.00770827898165635</c:v>
                </c:pt>
                <c:pt idx="59">
                  <c:v>-0.007681474268911223</c:v>
                </c:pt>
                <c:pt idx="60">
                  <c:v>-0.007746450974704737</c:v>
                </c:pt>
                <c:pt idx="61">
                  <c:v>-0.007951817995388376</c:v>
                </c:pt>
                <c:pt idx="62">
                  <c:v>-0.008161250912582504</c:v>
                </c:pt>
                <c:pt idx="63">
                  <c:v>-0.008345198239221004</c:v>
                </c:pt>
                <c:pt idx="64">
                  <c:v>-0.00848223702561556</c:v>
                </c:pt>
                <c:pt idx="65">
                  <c:v>-0.008582527147674202</c:v>
                </c:pt>
                <c:pt idx="66">
                  <c:v>-0.008646427576232366</c:v>
                </c:pt>
                <c:pt idx="67">
                  <c:v>-0.008671472447612743</c:v>
                </c:pt>
                <c:pt idx="68">
                  <c:v>-0.008667794074771732</c:v>
                </c:pt>
                <c:pt idx="69">
                  <c:v>-0.00863374308923746</c:v>
                </c:pt>
                <c:pt idx="70">
                  <c:v>-0.00857940799037684</c:v>
                </c:pt>
                <c:pt idx="71">
                  <c:v>-0.008517510543722984</c:v>
                </c:pt>
                <c:pt idx="72">
                  <c:v>-0.008448506749455843</c:v>
                </c:pt>
                <c:pt idx="73">
                  <c:v>-0.008371958974023723</c:v>
                </c:pt>
                <c:pt idx="74">
                  <c:v>-0.008289241825282928</c:v>
                </c:pt>
                <c:pt idx="75">
                  <c:v>-0.008205225452701992</c:v>
                </c:pt>
                <c:pt idx="76">
                  <c:v>-0.008123580079265582</c:v>
                </c:pt>
                <c:pt idx="77">
                  <c:v>-0.008040305545380756</c:v>
                </c:pt>
                <c:pt idx="78">
                  <c:v>-0.007952286148428987</c:v>
                </c:pt>
                <c:pt idx="79">
                  <c:v>-0.007862032645797675</c:v>
                </c:pt>
                <c:pt idx="80">
                  <c:v>-0.007773613290510942</c:v>
                </c:pt>
                <c:pt idx="81">
                  <c:v>-0.007686704379473564</c:v>
                </c:pt>
                <c:pt idx="82">
                  <c:v>-0.007596940908803216</c:v>
                </c:pt>
                <c:pt idx="83">
                  <c:v>-0.00749448964060073</c:v>
                </c:pt>
                <c:pt idx="84">
                  <c:v>-0.007383937987948566</c:v>
                </c:pt>
                <c:pt idx="85">
                  <c:v>-0.007262502425573795</c:v>
                </c:pt>
                <c:pt idx="86">
                  <c:v>-0.0071272482322660416</c:v>
                </c:pt>
                <c:pt idx="87">
                  <c:v>-0.006988205733024382</c:v>
                </c:pt>
                <c:pt idx="88">
                  <c:v>-0.006849183232447562</c:v>
                </c:pt>
                <c:pt idx="89">
                  <c:v>-0.006717555623359486</c:v>
                </c:pt>
                <c:pt idx="90">
                  <c:v>-0.006590938111483066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ended 30 June</a:t>
                </a:r>
              </a:p>
            </c:rich>
          </c:tx>
          <c:layout>
            <c:manualLayout>
              <c:xMode val="factor"/>
              <c:yMode val="factor"/>
              <c:x val="0.105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551924"/>
        <c:crosses val="autoZero"/>
        <c:auto val="1"/>
        <c:lblOffset val="100"/>
        <c:tickLblSkip val="5"/>
        <c:tickMarkSkip val="5"/>
        <c:noMultiLvlLbl val="0"/>
      </c:catAx>
      <c:valAx>
        <c:axId val="56551924"/>
        <c:scaling>
          <c:orientation val="minMax"/>
          <c:max val="0.012000000000000005"/>
          <c:min val="-0.01200000000000000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2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83547"/>
        <c:crossesAt val="1"/>
        <c:crossBetween val="midCat"/>
        <c:dispUnits/>
        <c:majorUnit val="0.003000000000000002"/>
        <c:minorUnit val="0.001000000000000004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SIZE OF NZS FUND ASSETS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81"/>
          <c:w val="0.9685"/>
          <c:h val="0.86175"/>
        </c:manualLayout>
      </c:layout>
      <c:lineChart>
        <c:grouping val="standard"/>
        <c:varyColors val="0"/>
        <c:ser>
          <c:idx val="0"/>
          <c:order val="0"/>
          <c:tx>
            <c:v>NZS Fund Assets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Model!$F$2:$CR$2</c:f>
              <c:numCache>
                <c:ptCount val="9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  <c:pt idx="90">
                  <c:v>2101</c:v>
                </c:pt>
              </c:numCache>
            </c:numRef>
          </c:cat>
          <c:val>
            <c:numRef>
              <c:f>Model!$F$52:$CR$52</c:f>
              <c:numCache>
                <c:ptCount val="91"/>
                <c:pt idx="0">
                  <c:v>0.08428451392852242</c:v>
                </c:pt>
                <c:pt idx="1">
                  <c:v>0.08569292921139153</c:v>
                </c:pt>
                <c:pt idx="2">
                  <c:v>0.08717662283752835</c:v>
                </c:pt>
                <c:pt idx="3">
                  <c:v>0.08912081825742847</c:v>
                </c:pt>
                <c:pt idx="4">
                  <c:v>0.09155026883709694</c:v>
                </c:pt>
                <c:pt idx="5">
                  <c:v>0.09315229979608157</c:v>
                </c:pt>
                <c:pt idx="6">
                  <c:v>0.09483295506027548</c:v>
                </c:pt>
                <c:pt idx="7">
                  <c:v>0.0970205240156661</c:v>
                </c:pt>
                <c:pt idx="8">
                  <c:v>0.10924355429888688</c:v>
                </c:pt>
                <c:pt idx="9">
                  <c:v>0.12106381964756324</c:v>
                </c:pt>
                <c:pt idx="10">
                  <c:v>0.13239806476895224</c:v>
                </c:pt>
                <c:pt idx="11">
                  <c:v>0.14320887951973563</c:v>
                </c:pt>
                <c:pt idx="12">
                  <c:v>0.15349870513003197</c:v>
                </c:pt>
                <c:pt idx="13">
                  <c:v>0.1632077226630989</c:v>
                </c:pt>
                <c:pt idx="14">
                  <c:v>0.1723329403888008</c:v>
                </c:pt>
                <c:pt idx="15">
                  <c:v>0.18061239911702281</c:v>
                </c:pt>
                <c:pt idx="16">
                  <c:v>0.188002039851625</c:v>
                </c:pt>
                <c:pt idx="17">
                  <c:v>0.19451169983133385</c:v>
                </c:pt>
                <c:pt idx="18">
                  <c:v>0.20023138403435417</c:v>
                </c:pt>
                <c:pt idx="19">
                  <c:v>0.20527971828829256</c:v>
                </c:pt>
                <c:pt idx="20">
                  <c:v>0.20974454660962838</c:v>
                </c:pt>
                <c:pt idx="21">
                  <c:v>0.21366077561151897</c:v>
                </c:pt>
                <c:pt idx="22">
                  <c:v>0.21703226215863988</c:v>
                </c:pt>
                <c:pt idx="23">
                  <c:v>0.2198493730655597</c:v>
                </c:pt>
                <c:pt idx="24">
                  <c:v>0.2221577833707239</c:v>
                </c:pt>
                <c:pt idx="25">
                  <c:v>0.2239329317131413</c:v>
                </c:pt>
                <c:pt idx="26">
                  <c:v>0.22522571634111527</c:v>
                </c:pt>
                <c:pt idx="27">
                  <c:v>0.22619827039440907</c:v>
                </c:pt>
                <c:pt idx="28">
                  <c:v>0.2269856206008508</c:v>
                </c:pt>
                <c:pt idx="29">
                  <c:v>0.22773673465898828</c:v>
                </c:pt>
                <c:pt idx="30">
                  <c:v>0.22859374473154376</c:v>
                </c:pt>
                <c:pt idx="31">
                  <c:v>0.2295975271011547</c:v>
                </c:pt>
                <c:pt idx="32">
                  <c:v>0.23081305317602693</c:v>
                </c:pt>
                <c:pt idx="33">
                  <c:v>0.23220247137017033</c:v>
                </c:pt>
                <c:pt idx="34">
                  <c:v>0.233722763708048</c:v>
                </c:pt>
                <c:pt idx="35">
                  <c:v>0.2353304349673788</c:v>
                </c:pt>
                <c:pt idx="36">
                  <c:v>0.2369957992861578</c:v>
                </c:pt>
                <c:pt idx="37">
                  <c:v>0.23864381131756623</c:v>
                </c:pt>
                <c:pt idx="38">
                  <c:v>0.24026345489524314</c:v>
                </c:pt>
                <c:pt idx="39">
                  <c:v>0.2418584251541059</c:v>
                </c:pt>
                <c:pt idx="40">
                  <c:v>0.2434413174046088</c:v>
                </c:pt>
                <c:pt idx="41">
                  <c:v>0.24501919221521104</c:v>
                </c:pt>
                <c:pt idx="42">
                  <c:v>0.2464663491237358</c:v>
                </c:pt>
                <c:pt idx="43">
                  <c:v>0.2476910959824344</c:v>
                </c:pt>
                <c:pt idx="44">
                  <c:v>0.24858615774549933</c:v>
                </c:pt>
                <c:pt idx="45">
                  <c:v>0.2490633495073358</c:v>
                </c:pt>
                <c:pt idx="46">
                  <c:v>0.24911714625500656</c:v>
                </c:pt>
                <c:pt idx="47">
                  <c:v>0.24878297857282286</c:v>
                </c:pt>
                <c:pt idx="48">
                  <c:v>0.24810040675490766</c:v>
                </c:pt>
                <c:pt idx="49">
                  <c:v>0.24709166124442616</c:v>
                </c:pt>
                <c:pt idx="50">
                  <c:v>0.2457639271873324</c:v>
                </c:pt>
                <c:pt idx="51">
                  <c:v>0.24452553282756653</c:v>
                </c:pt>
                <c:pt idx="52">
                  <c:v>0.24327044019662386</c:v>
                </c:pt>
                <c:pt idx="53">
                  <c:v>0.24201008604126642</c:v>
                </c:pt>
                <c:pt idx="54">
                  <c:v>0.24074464811424617</c:v>
                </c:pt>
                <c:pt idx="55">
                  <c:v>0.2394176523820128</c:v>
                </c:pt>
                <c:pt idx="56">
                  <c:v>0.2381006198123171</c:v>
                </c:pt>
                <c:pt idx="57">
                  <c:v>0.2368794517742562</c:v>
                </c:pt>
                <c:pt idx="58">
                  <c:v>0.2357183794900939</c:v>
                </c:pt>
                <c:pt idx="59">
                  <c:v>0.23455047641096877</c:v>
                </c:pt>
                <c:pt idx="60">
                  <c:v>0.23335904270010177</c:v>
                </c:pt>
                <c:pt idx="61">
                  <c:v>0.2320502687136071</c:v>
                </c:pt>
                <c:pt idx="62">
                  <c:v>0.23049981076714066</c:v>
                </c:pt>
                <c:pt idx="63">
                  <c:v>0.2287027018588321</c:v>
                </c:pt>
                <c:pt idx="64">
                  <c:v>0.22669270630962823</c:v>
                </c:pt>
                <c:pt idx="65">
                  <c:v>0.22450024053850262</c:v>
                </c:pt>
                <c:pt idx="66">
                  <c:v>0.22216431358967292</c:v>
                </c:pt>
                <c:pt idx="67">
                  <c:v>0.2197268684552272</c:v>
                </c:pt>
                <c:pt idx="68">
                  <c:v>0.21721920765056052</c:v>
                </c:pt>
                <c:pt idx="69">
                  <c:v>0.21467262439573992</c:v>
                </c:pt>
                <c:pt idx="70">
                  <c:v>0.21210221746216823</c:v>
                </c:pt>
                <c:pt idx="71">
                  <c:v>0.20951609587248443</c:v>
                </c:pt>
                <c:pt idx="72">
                  <c:v>0.20693356506198024</c:v>
                </c:pt>
                <c:pt idx="73">
                  <c:v>0.204350826420459</c:v>
                </c:pt>
                <c:pt idx="74">
                  <c:v>0.2017772946774086</c:v>
                </c:pt>
                <c:pt idx="75">
                  <c:v>0.19921505603684247</c:v>
                </c:pt>
                <c:pt idx="76">
                  <c:v>0.19666179478569498</c:v>
                </c:pt>
                <c:pt idx="77">
                  <c:v>0.19411985975802448</c:v>
                </c:pt>
                <c:pt idx="78">
                  <c:v>0.19159070452010452</c:v>
                </c:pt>
                <c:pt idx="79">
                  <c:v>0.1890852600595414</c:v>
                </c:pt>
                <c:pt idx="80">
                  <c:v>0.18659609259892757</c:v>
                </c:pt>
                <c:pt idx="81">
                  <c:v>0.18411894450851593</c:v>
                </c:pt>
                <c:pt idx="82">
                  <c:v>0.18166445633712255</c:v>
                </c:pt>
                <c:pt idx="83">
                  <c:v>0.17924198906411584</c:v>
                </c:pt>
                <c:pt idx="84">
                  <c:v>0.17686453691100426</c:v>
                </c:pt>
                <c:pt idx="85">
                  <c:v>0.1745384520405285</c:v>
                </c:pt>
                <c:pt idx="86">
                  <c:v>0.17228839787972716</c:v>
                </c:pt>
                <c:pt idx="87">
                  <c:v>0.17011565401259338</c:v>
                </c:pt>
                <c:pt idx="88">
                  <c:v>0.16802153880508347</c:v>
                </c:pt>
                <c:pt idx="89">
                  <c:v>0.16600927085006026</c:v>
                </c:pt>
                <c:pt idx="90">
                  <c:v>0.1640763803025691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 ended 30 June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303102"/>
        <c:crosses val="autoZero"/>
        <c:auto val="1"/>
        <c:lblOffset val="100"/>
        <c:tickLblSkip val="5"/>
        <c:tickMarkSkip val="5"/>
        <c:noMultiLvlLbl val="0"/>
      </c:catAx>
      <c:valAx>
        <c:axId val="17303102"/>
        <c:scaling>
          <c:orientation val="minMax"/>
          <c:max val="0.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Nominal GDP</a:t>
                </a:r>
              </a:p>
            </c:rich>
          </c:tx>
          <c:layout>
            <c:manualLayout>
              <c:xMode val="factor"/>
              <c:yMode val="factor"/>
              <c:x val="0.04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205269"/>
        <c:crossesAt val="1"/>
        <c:crossBetween val="midCat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4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57"/>
  <sheetViews>
    <sheetView tabSelected="1" zoomScalePageLayoutView="0" workbookViewId="0" topLeftCell="A1">
      <selection activeCell="D8" sqref="D8"/>
    </sheetView>
  </sheetViews>
  <sheetFormatPr defaultColWidth="9.33203125" defaultRowHeight="10.5"/>
  <cols>
    <col min="1" max="1" width="3.83203125" style="49" customWidth="1"/>
    <col min="2" max="16384" width="9.33203125" style="49" customWidth="1"/>
  </cols>
  <sheetData>
    <row r="1" spans="1:3" ht="15.75">
      <c r="A1" s="48" t="s">
        <v>13</v>
      </c>
      <c r="B1" s="50"/>
      <c r="C1" s="50"/>
    </row>
    <row r="2" spans="1:3" ht="15.75">
      <c r="A2" s="51" t="s">
        <v>117</v>
      </c>
      <c r="B2" s="50"/>
      <c r="C2" s="50"/>
    </row>
    <row r="3" spans="1:3" ht="15">
      <c r="A3" s="50"/>
      <c r="B3" s="50"/>
      <c r="C3" s="50"/>
    </row>
    <row r="4" spans="1:3" ht="15">
      <c r="A4" s="52" t="s">
        <v>35</v>
      </c>
      <c r="B4" s="50"/>
      <c r="C4" s="50"/>
    </row>
    <row r="5" ht="15">
      <c r="A5" s="52" t="s">
        <v>62</v>
      </c>
    </row>
    <row r="6" ht="15">
      <c r="A6" s="52" t="s">
        <v>118</v>
      </c>
    </row>
    <row r="7" ht="15">
      <c r="A7" s="52" t="s">
        <v>119</v>
      </c>
    </row>
    <row r="8" spans="1:3" ht="15">
      <c r="A8" s="52"/>
      <c r="C8" s="52"/>
    </row>
    <row r="9" spans="1:8" ht="15">
      <c r="A9" s="52" t="s">
        <v>63</v>
      </c>
      <c r="B9" s="52"/>
      <c r="C9" s="52"/>
      <c r="D9" s="52"/>
      <c r="E9" s="52"/>
      <c r="F9" s="52"/>
      <c r="G9" s="52"/>
      <c r="H9" s="52"/>
    </row>
    <row r="10" spans="1:8" ht="15">
      <c r="A10" s="52" t="s">
        <v>92</v>
      </c>
      <c r="B10" s="52"/>
      <c r="C10" s="52"/>
      <c r="D10" s="52"/>
      <c r="E10" s="52"/>
      <c r="F10" s="52"/>
      <c r="G10" s="52"/>
      <c r="H10" s="52"/>
    </row>
    <row r="11" ht="15">
      <c r="A11" s="52" t="s">
        <v>91</v>
      </c>
    </row>
    <row r="12" spans="1:8" ht="15">
      <c r="A12" s="52"/>
      <c r="B12" s="52"/>
      <c r="C12" s="52"/>
      <c r="D12" s="52"/>
      <c r="E12" s="52"/>
      <c r="F12" s="52"/>
      <c r="G12" s="52"/>
      <c r="H12" s="52"/>
    </row>
    <row r="13" spans="1:8" ht="15">
      <c r="A13" s="52" t="s">
        <v>36</v>
      </c>
      <c r="B13" s="52"/>
      <c r="C13" s="52"/>
      <c r="D13" s="52"/>
      <c r="E13" s="52"/>
      <c r="F13" s="52"/>
      <c r="G13" s="52"/>
      <c r="H13" s="52"/>
    </row>
    <row r="14" spans="1:8" ht="15">
      <c r="A14" s="52" t="s">
        <v>81</v>
      </c>
      <c r="B14" s="52"/>
      <c r="C14" s="52"/>
      <c r="D14" s="52"/>
      <c r="E14" s="52"/>
      <c r="F14" s="52"/>
      <c r="G14" s="52"/>
      <c r="H14" s="52"/>
    </row>
    <row r="15" spans="1:8" ht="15">
      <c r="A15" s="52" t="s">
        <v>80</v>
      </c>
      <c r="B15" s="52"/>
      <c r="C15" s="52"/>
      <c r="D15" s="52"/>
      <c r="E15" s="52"/>
      <c r="F15" s="52"/>
      <c r="G15" s="52"/>
      <c r="H15" s="52"/>
    </row>
    <row r="16" spans="1:8" ht="15">
      <c r="A16" s="52" t="s">
        <v>83</v>
      </c>
      <c r="B16" s="52"/>
      <c r="C16" s="52"/>
      <c r="D16" s="52"/>
      <c r="E16" s="52"/>
      <c r="F16" s="52"/>
      <c r="G16" s="52"/>
      <c r="H16" s="52"/>
    </row>
    <row r="17" spans="1:8" ht="15">
      <c r="A17" s="52" t="s">
        <v>82</v>
      </c>
      <c r="B17" s="52"/>
      <c r="C17" s="52"/>
      <c r="D17" s="52"/>
      <c r="E17" s="52"/>
      <c r="F17" s="52"/>
      <c r="G17" s="52"/>
      <c r="H17" s="52"/>
    </row>
    <row r="18" spans="1:8" ht="15">
      <c r="A18" s="52" t="s">
        <v>84</v>
      </c>
      <c r="B18" s="52"/>
      <c r="C18" s="52"/>
      <c r="D18" s="52"/>
      <c r="E18" s="52"/>
      <c r="F18" s="52"/>
      <c r="G18" s="52"/>
      <c r="H18" s="52"/>
    </row>
    <row r="19" spans="1:8" ht="15">
      <c r="A19" s="52" t="s">
        <v>37</v>
      </c>
      <c r="B19" s="52"/>
      <c r="C19" s="52"/>
      <c r="D19" s="52"/>
      <c r="E19" s="52"/>
      <c r="F19" s="52"/>
      <c r="G19" s="52"/>
      <c r="H19" s="52"/>
    </row>
    <row r="20" spans="1:8" ht="15">
      <c r="A20" s="52"/>
      <c r="B20" s="52"/>
      <c r="C20" s="52"/>
      <c r="D20" s="52"/>
      <c r="E20" s="52"/>
      <c r="F20" s="52"/>
      <c r="G20" s="52"/>
      <c r="H20" s="52"/>
    </row>
    <row r="21" spans="1:8" ht="15">
      <c r="A21" s="52" t="s">
        <v>120</v>
      </c>
      <c r="B21" s="52"/>
      <c r="C21" s="52"/>
      <c r="D21" s="52"/>
      <c r="E21" s="52"/>
      <c r="F21" s="52"/>
      <c r="G21" s="52"/>
      <c r="H21" s="52"/>
    </row>
    <row r="22" ht="15">
      <c r="A22" s="52" t="s">
        <v>133</v>
      </c>
    </row>
    <row r="23" ht="15">
      <c r="A23" s="52" t="s">
        <v>134</v>
      </c>
    </row>
    <row r="24" ht="15">
      <c r="A24" s="52"/>
    </row>
    <row r="25" ht="15">
      <c r="A25" s="52" t="s">
        <v>94</v>
      </c>
    </row>
    <row r="26" ht="15">
      <c r="A26" s="52" t="s">
        <v>89</v>
      </c>
    </row>
    <row r="27" ht="15">
      <c r="A27" s="52" t="s">
        <v>88</v>
      </c>
    </row>
    <row r="28" ht="15">
      <c r="A28" s="52" t="s">
        <v>121</v>
      </c>
    </row>
    <row r="29" ht="15">
      <c r="A29" s="52" t="s">
        <v>110</v>
      </c>
    </row>
    <row r="30" ht="15">
      <c r="A30" s="52" t="s">
        <v>107</v>
      </c>
    </row>
    <row r="31" ht="15">
      <c r="A31" s="52" t="s">
        <v>108</v>
      </c>
    </row>
    <row r="32" ht="15">
      <c r="A32" s="52" t="s">
        <v>109</v>
      </c>
    </row>
    <row r="33" ht="15">
      <c r="A33" s="52" t="s">
        <v>111</v>
      </c>
    </row>
    <row r="34" ht="15">
      <c r="A34" s="137" t="s">
        <v>116</v>
      </c>
    </row>
    <row r="35" ht="15">
      <c r="A35" s="137" t="s">
        <v>112</v>
      </c>
    </row>
    <row r="37" ht="15">
      <c r="A37" s="52" t="s">
        <v>90</v>
      </c>
    </row>
    <row r="38" ht="15">
      <c r="A38" s="52" t="s">
        <v>122</v>
      </c>
    </row>
    <row r="39" ht="15">
      <c r="A39" s="52" t="s">
        <v>123</v>
      </c>
    </row>
    <row r="40" ht="15">
      <c r="A40" s="52" t="s">
        <v>113</v>
      </c>
    </row>
    <row r="41" ht="15">
      <c r="A41" s="52" t="s">
        <v>114</v>
      </c>
    </row>
    <row r="42" ht="15">
      <c r="A42" s="52"/>
    </row>
    <row r="43" ht="15">
      <c r="A43" s="52" t="s">
        <v>65</v>
      </c>
    </row>
    <row r="44" ht="15">
      <c r="A44" s="52" t="s">
        <v>93</v>
      </c>
    </row>
    <row r="45" ht="15">
      <c r="A45" s="52" t="s">
        <v>124</v>
      </c>
    </row>
    <row r="47" ht="15">
      <c r="A47" s="52" t="s">
        <v>95</v>
      </c>
    </row>
    <row r="48" ht="15">
      <c r="A48" s="52" t="s">
        <v>96</v>
      </c>
    </row>
    <row r="49" ht="15">
      <c r="A49" s="52" t="s">
        <v>125</v>
      </c>
    </row>
    <row r="51" ht="15">
      <c r="A51" s="52" t="s">
        <v>97</v>
      </c>
    </row>
    <row r="52" ht="15">
      <c r="A52" s="52" t="s">
        <v>38</v>
      </c>
    </row>
    <row r="53" ht="15">
      <c r="A53" s="52" t="s">
        <v>59</v>
      </c>
    </row>
    <row r="55" ht="15">
      <c r="A55" s="52" t="s">
        <v>60</v>
      </c>
    </row>
    <row r="56" ht="15">
      <c r="A56" s="52" t="s">
        <v>39</v>
      </c>
    </row>
    <row r="57" ht="15">
      <c r="A57" s="52" t="s">
        <v>98</v>
      </c>
    </row>
  </sheetData>
  <sheetProtection/>
  <printOptions/>
  <pageMargins left="0.5511811023622047" right="0.5511811023622047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B42"/>
  <sheetViews>
    <sheetView zoomScalePageLayoutView="0" workbookViewId="0" topLeftCell="A13">
      <selection activeCell="G12" sqref="G12"/>
    </sheetView>
  </sheetViews>
  <sheetFormatPr defaultColWidth="9.33203125" defaultRowHeight="10.5"/>
  <cols>
    <col min="1" max="1" width="2.83203125" style="36" customWidth="1"/>
    <col min="2" max="2" width="52.83203125" style="36" customWidth="1"/>
    <col min="3" max="3" width="10.33203125" style="36" bestFit="1" customWidth="1"/>
    <col min="4" max="4" width="70.83203125" style="36" customWidth="1"/>
    <col min="5" max="5" width="3.83203125" style="36" customWidth="1"/>
    <col min="6" max="107" width="10.16015625" style="36" customWidth="1"/>
    <col min="108" max="16384" width="9.33203125" style="36" customWidth="1"/>
  </cols>
  <sheetData>
    <row r="1" spans="1:6" ht="12.75">
      <c r="A1" s="96" t="s">
        <v>132</v>
      </c>
      <c r="F1" s="37"/>
    </row>
    <row r="2" spans="1:6" ht="11.25" customHeight="1">
      <c r="A2" s="35"/>
      <c r="B2" s="97" t="s">
        <v>14</v>
      </c>
      <c r="F2" s="38"/>
    </row>
    <row r="3" spans="1:6" ht="11.25" customHeight="1">
      <c r="A3" s="35"/>
      <c r="B3" s="97" t="s">
        <v>61</v>
      </c>
      <c r="F3" s="39"/>
    </row>
    <row r="4" spans="1:6" ht="11.25" customHeight="1">
      <c r="A4" s="35"/>
      <c r="B4" s="97" t="s">
        <v>131</v>
      </c>
      <c r="F4" s="39"/>
    </row>
    <row r="5" spans="1:6" ht="11.25" customHeight="1">
      <c r="A5" s="35"/>
      <c r="B5" s="97" t="s">
        <v>130</v>
      </c>
      <c r="F5" s="39"/>
    </row>
    <row r="6" spans="1:6" ht="11.25" customHeight="1">
      <c r="A6" s="35"/>
      <c r="B6" s="97" t="s">
        <v>15</v>
      </c>
      <c r="F6" s="37"/>
    </row>
    <row r="7" spans="1:6" ht="11.25" customHeight="1">
      <c r="A7" s="35"/>
      <c r="B7" s="97" t="s">
        <v>29</v>
      </c>
      <c r="F7" s="37"/>
    </row>
    <row r="8" spans="1:2" ht="11.25" customHeight="1">
      <c r="A8" s="35"/>
      <c r="B8" s="97" t="s">
        <v>16</v>
      </c>
    </row>
    <row r="9" spans="1:6" ht="11.25" customHeight="1">
      <c r="A9" s="35"/>
      <c r="B9" s="97" t="s">
        <v>64</v>
      </c>
      <c r="F9" s="37"/>
    </row>
    <row r="10" spans="1:6" ht="11.25" customHeight="1">
      <c r="A10" s="35"/>
      <c r="B10" s="97" t="s">
        <v>102</v>
      </c>
      <c r="F10" s="37"/>
    </row>
    <row r="11" ht="11.25" customHeight="1"/>
    <row r="12" spans="1:8" ht="11.25" customHeight="1">
      <c r="A12" s="98" t="s">
        <v>45</v>
      </c>
      <c r="B12" s="99"/>
      <c r="C12" s="100"/>
      <c r="D12" s="101" t="s">
        <v>43</v>
      </c>
      <c r="E12" s="40"/>
      <c r="G12" s="37"/>
      <c r="H12" s="37"/>
    </row>
    <row r="13" spans="1:5" ht="22.5" customHeight="1">
      <c r="A13" s="102"/>
      <c r="B13" s="103" t="s">
        <v>6</v>
      </c>
      <c r="C13" s="104">
        <v>0.0865</v>
      </c>
      <c r="D13" s="105" t="s">
        <v>69</v>
      </c>
      <c r="E13" s="41"/>
    </row>
    <row r="14" spans="1:6" ht="11.25" customHeight="1">
      <c r="A14" s="106"/>
      <c r="B14" s="103"/>
      <c r="C14" s="107"/>
      <c r="D14" s="108"/>
      <c r="E14" s="41"/>
      <c r="F14" s="37"/>
    </row>
    <row r="15" spans="1:13" ht="11.25" customHeight="1">
      <c r="A15" s="98" t="s">
        <v>44</v>
      </c>
      <c r="B15" s="99"/>
      <c r="C15" s="100"/>
      <c r="D15" s="101" t="s">
        <v>43</v>
      </c>
      <c r="E15" s="40"/>
      <c r="G15" s="37"/>
      <c r="H15" s="37"/>
      <c r="M15" s="41"/>
    </row>
    <row r="16" spans="1:8" ht="11.25" customHeight="1">
      <c r="A16" s="109"/>
      <c r="B16" s="103" t="s">
        <v>7</v>
      </c>
      <c r="C16" s="110">
        <v>0.24</v>
      </c>
      <c r="D16" s="105" t="s">
        <v>70</v>
      </c>
      <c r="E16" s="40"/>
      <c r="G16" s="37"/>
      <c r="H16" s="37"/>
    </row>
    <row r="17" spans="1:8" ht="11.25" customHeight="1">
      <c r="A17" s="106"/>
      <c r="B17" s="103"/>
      <c r="C17" s="107"/>
      <c r="D17" s="108"/>
      <c r="E17" s="41"/>
      <c r="G17" s="37"/>
      <c r="H17" s="37"/>
    </row>
    <row r="18" spans="1:13" ht="11.25" customHeight="1">
      <c r="A18" s="98" t="s">
        <v>126</v>
      </c>
      <c r="B18" s="99"/>
      <c r="C18" s="100"/>
      <c r="D18" s="101" t="s">
        <v>100</v>
      </c>
      <c r="E18" s="40"/>
      <c r="G18" s="37"/>
      <c r="H18" s="37"/>
      <c r="M18" s="41"/>
    </row>
    <row r="19" spans="1:8" ht="11.25" customHeight="1">
      <c r="A19" s="106"/>
      <c r="B19" s="103" t="s">
        <v>34</v>
      </c>
      <c r="C19" s="111">
        <v>15.656</v>
      </c>
      <c r="D19" s="108" t="s">
        <v>127</v>
      </c>
      <c r="E19" s="41"/>
      <c r="G19" s="37"/>
      <c r="H19" s="37"/>
    </row>
    <row r="20" spans="1:5" ht="11.25" customHeight="1">
      <c r="A20" s="102"/>
      <c r="B20" s="112"/>
      <c r="C20" s="113"/>
      <c r="D20" s="114"/>
      <c r="E20" s="41"/>
    </row>
    <row r="21" spans="1:5" ht="22.5" customHeight="1">
      <c r="A21" s="98" t="s">
        <v>30</v>
      </c>
      <c r="B21" s="115"/>
      <c r="C21" s="116"/>
      <c r="D21" s="101" t="s">
        <v>33</v>
      </c>
      <c r="E21" s="42"/>
    </row>
    <row r="22" spans="1:5" ht="22.5" customHeight="1">
      <c r="A22" s="102"/>
      <c r="B22" s="103" t="s">
        <v>21</v>
      </c>
      <c r="C22" s="117">
        <v>40</v>
      </c>
      <c r="D22" s="105" t="s">
        <v>31</v>
      </c>
      <c r="E22" s="41"/>
    </row>
    <row r="23" spans="1:5" ht="11.25" customHeight="1">
      <c r="A23" s="102"/>
      <c r="B23" s="103"/>
      <c r="C23" s="118"/>
      <c r="D23" s="105"/>
      <c r="E23" s="41"/>
    </row>
    <row r="24" spans="1:5" ht="22.5" customHeight="1">
      <c r="A24" s="102"/>
      <c r="B24" s="103" t="s">
        <v>22</v>
      </c>
      <c r="C24" s="118">
        <v>2021</v>
      </c>
      <c r="D24" s="105" t="s">
        <v>32</v>
      </c>
      <c r="E24" s="41"/>
    </row>
    <row r="25" spans="1:5" ht="11.25" customHeight="1">
      <c r="A25" s="102"/>
      <c r="B25" s="112"/>
      <c r="C25" s="113"/>
      <c r="D25" s="114"/>
      <c r="E25" s="42"/>
    </row>
    <row r="26" spans="1:106" ht="24" customHeight="1">
      <c r="A26" s="98" t="s">
        <v>106</v>
      </c>
      <c r="B26" s="119"/>
      <c r="C26" s="116"/>
      <c r="D26" s="101" t="s">
        <v>105</v>
      </c>
      <c r="E26" s="44"/>
      <c r="F26" s="123">
        <v>2011</v>
      </c>
      <c r="G26" s="123">
        <f>F$26+1</f>
        <v>2012</v>
      </c>
      <c r="H26" s="123">
        <f>G$26+1</f>
        <v>2013</v>
      </c>
      <c r="I26" s="123">
        <f>H$26+1</f>
        <v>2014</v>
      </c>
      <c r="J26" s="123">
        <f>I$26+1</f>
        <v>2015</v>
      </c>
      <c r="K26" s="123">
        <f aca="true" t="shared" si="0" ref="K26:BV26">J$26+1</f>
        <v>2016</v>
      </c>
      <c r="L26" s="123">
        <f t="shared" si="0"/>
        <v>2017</v>
      </c>
      <c r="M26" s="123">
        <f t="shared" si="0"/>
        <v>2018</v>
      </c>
      <c r="N26" s="123">
        <f t="shared" si="0"/>
        <v>2019</v>
      </c>
      <c r="O26" s="123">
        <f t="shared" si="0"/>
        <v>2020</v>
      </c>
      <c r="P26" s="123">
        <f t="shared" si="0"/>
        <v>2021</v>
      </c>
      <c r="Q26" s="123">
        <f t="shared" si="0"/>
        <v>2022</v>
      </c>
      <c r="R26" s="123">
        <f t="shared" si="0"/>
        <v>2023</v>
      </c>
      <c r="S26" s="123">
        <f t="shared" si="0"/>
        <v>2024</v>
      </c>
      <c r="T26" s="123">
        <f t="shared" si="0"/>
        <v>2025</v>
      </c>
      <c r="U26" s="123">
        <f t="shared" si="0"/>
        <v>2026</v>
      </c>
      <c r="V26" s="123">
        <f t="shared" si="0"/>
        <v>2027</v>
      </c>
      <c r="W26" s="123">
        <f t="shared" si="0"/>
        <v>2028</v>
      </c>
      <c r="X26" s="123">
        <f t="shared" si="0"/>
        <v>2029</v>
      </c>
      <c r="Y26" s="123">
        <f t="shared" si="0"/>
        <v>2030</v>
      </c>
      <c r="Z26" s="123">
        <f t="shared" si="0"/>
        <v>2031</v>
      </c>
      <c r="AA26" s="123">
        <f t="shared" si="0"/>
        <v>2032</v>
      </c>
      <c r="AB26" s="123">
        <f t="shared" si="0"/>
        <v>2033</v>
      </c>
      <c r="AC26" s="123">
        <f t="shared" si="0"/>
        <v>2034</v>
      </c>
      <c r="AD26" s="123">
        <f t="shared" si="0"/>
        <v>2035</v>
      </c>
      <c r="AE26" s="123">
        <f t="shared" si="0"/>
        <v>2036</v>
      </c>
      <c r="AF26" s="123">
        <f t="shared" si="0"/>
        <v>2037</v>
      </c>
      <c r="AG26" s="123">
        <f t="shared" si="0"/>
        <v>2038</v>
      </c>
      <c r="AH26" s="123">
        <f t="shared" si="0"/>
        <v>2039</v>
      </c>
      <c r="AI26" s="123">
        <f t="shared" si="0"/>
        <v>2040</v>
      </c>
      <c r="AJ26" s="123">
        <f t="shared" si="0"/>
        <v>2041</v>
      </c>
      <c r="AK26" s="123">
        <f t="shared" si="0"/>
        <v>2042</v>
      </c>
      <c r="AL26" s="123">
        <f t="shared" si="0"/>
        <v>2043</v>
      </c>
      <c r="AM26" s="123">
        <f t="shared" si="0"/>
        <v>2044</v>
      </c>
      <c r="AN26" s="123">
        <f t="shared" si="0"/>
        <v>2045</v>
      </c>
      <c r="AO26" s="123">
        <f t="shared" si="0"/>
        <v>2046</v>
      </c>
      <c r="AP26" s="123">
        <f t="shared" si="0"/>
        <v>2047</v>
      </c>
      <c r="AQ26" s="123">
        <f t="shared" si="0"/>
        <v>2048</v>
      </c>
      <c r="AR26" s="123">
        <f t="shared" si="0"/>
        <v>2049</v>
      </c>
      <c r="AS26" s="123">
        <f t="shared" si="0"/>
        <v>2050</v>
      </c>
      <c r="AT26" s="123">
        <f t="shared" si="0"/>
        <v>2051</v>
      </c>
      <c r="AU26" s="123">
        <f t="shared" si="0"/>
        <v>2052</v>
      </c>
      <c r="AV26" s="123">
        <f t="shared" si="0"/>
        <v>2053</v>
      </c>
      <c r="AW26" s="123">
        <f t="shared" si="0"/>
        <v>2054</v>
      </c>
      <c r="AX26" s="123">
        <f t="shared" si="0"/>
        <v>2055</v>
      </c>
      <c r="AY26" s="123">
        <f t="shared" si="0"/>
        <v>2056</v>
      </c>
      <c r="AZ26" s="123">
        <f t="shared" si="0"/>
        <v>2057</v>
      </c>
      <c r="BA26" s="123">
        <f t="shared" si="0"/>
        <v>2058</v>
      </c>
      <c r="BB26" s="123">
        <f t="shared" si="0"/>
        <v>2059</v>
      </c>
      <c r="BC26" s="123">
        <f t="shared" si="0"/>
        <v>2060</v>
      </c>
      <c r="BD26" s="123">
        <f t="shared" si="0"/>
        <v>2061</v>
      </c>
      <c r="BE26" s="123">
        <f t="shared" si="0"/>
        <v>2062</v>
      </c>
      <c r="BF26" s="123">
        <f t="shared" si="0"/>
        <v>2063</v>
      </c>
      <c r="BG26" s="123">
        <f t="shared" si="0"/>
        <v>2064</v>
      </c>
      <c r="BH26" s="123">
        <f t="shared" si="0"/>
        <v>2065</v>
      </c>
      <c r="BI26" s="123">
        <f t="shared" si="0"/>
        <v>2066</v>
      </c>
      <c r="BJ26" s="123">
        <f t="shared" si="0"/>
        <v>2067</v>
      </c>
      <c r="BK26" s="123">
        <f t="shared" si="0"/>
        <v>2068</v>
      </c>
      <c r="BL26" s="123">
        <f t="shared" si="0"/>
        <v>2069</v>
      </c>
      <c r="BM26" s="123">
        <f t="shared" si="0"/>
        <v>2070</v>
      </c>
      <c r="BN26" s="123">
        <f t="shared" si="0"/>
        <v>2071</v>
      </c>
      <c r="BO26" s="123">
        <f t="shared" si="0"/>
        <v>2072</v>
      </c>
      <c r="BP26" s="123">
        <f t="shared" si="0"/>
        <v>2073</v>
      </c>
      <c r="BQ26" s="123">
        <f t="shared" si="0"/>
        <v>2074</v>
      </c>
      <c r="BR26" s="123">
        <f t="shared" si="0"/>
        <v>2075</v>
      </c>
      <c r="BS26" s="123">
        <f t="shared" si="0"/>
        <v>2076</v>
      </c>
      <c r="BT26" s="123">
        <f t="shared" si="0"/>
        <v>2077</v>
      </c>
      <c r="BU26" s="123">
        <f t="shared" si="0"/>
        <v>2078</v>
      </c>
      <c r="BV26" s="123">
        <f t="shared" si="0"/>
        <v>2079</v>
      </c>
      <c r="BW26" s="123">
        <f aca="true" t="shared" si="1" ref="BW26:DB26">BV$26+1</f>
        <v>2080</v>
      </c>
      <c r="BX26" s="123">
        <f t="shared" si="1"/>
        <v>2081</v>
      </c>
      <c r="BY26" s="123">
        <f t="shared" si="1"/>
        <v>2082</v>
      </c>
      <c r="BZ26" s="123">
        <f t="shared" si="1"/>
        <v>2083</v>
      </c>
      <c r="CA26" s="123">
        <f t="shared" si="1"/>
        <v>2084</v>
      </c>
      <c r="CB26" s="123">
        <f t="shared" si="1"/>
        <v>2085</v>
      </c>
      <c r="CC26" s="123">
        <f t="shared" si="1"/>
        <v>2086</v>
      </c>
      <c r="CD26" s="123">
        <f t="shared" si="1"/>
        <v>2087</v>
      </c>
      <c r="CE26" s="123">
        <f t="shared" si="1"/>
        <v>2088</v>
      </c>
      <c r="CF26" s="123">
        <f t="shared" si="1"/>
        <v>2089</v>
      </c>
      <c r="CG26" s="123">
        <f t="shared" si="1"/>
        <v>2090</v>
      </c>
      <c r="CH26" s="123">
        <f t="shared" si="1"/>
        <v>2091</v>
      </c>
      <c r="CI26" s="123">
        <f t="shared" si="1"/>
        <v>2092</v>
      </c>
      <c r="CJ26" s="123">
        <f t="shared" si="1"/>
        <v>2093</v>
      </c>
      <c r="CK26" s="123">
        <f t="shared" si="1"/>
        <v>2094</v>
      </c>
      <c r="CL26" s="123">
        <f t="shared" si="1"/>
        <v>2095</v>
      </c>
      <c r="CM26" s="123">
        <f t="shared" si="1"/>
        <v>2096</v>
      </c>
      <c r="CN26" s="123">
        <f t="shared" si="1"/>
        <v>2097</v>
      </c>
      <c r="CO26" s="123">
        <f t="shared" si="1"/>
        <v>2098</v>
      </c>
      <c r="CP26" s="123">
        <f t="shared" si="1"/>
        <v>2099</v>
      </c>
      <c r="CQ26" s="123">
        <f t="shared" si="1"/>
        <v>2100</v>
      </c>
      <c r="CR26" s="123">
        <f t="shared" si="1"/>
        <v>2101</v>
      </c>
      <c r="CS26" s="123">
        <f t="shared" si="1"/>
        <v>2102</v>
      </c>
      <c r="CT26" s="123">
        <f t="shared" si="1"/>
        <v>2103</v>
      </c>
      <c r="CU26" s="123">
        <f t="shared" si="1"/>
        <v>2104</v>
      </c>
      <c r="CV26" s="123">
        <f t="shared" si="1"/>
        <v>2105</v>
      </c>
      <c r="CW26" s="123">
        <f t="shared" si="1"/>
        <v>2106</v>
      </c>
      <c r="CX26" s="123">
        <f t="shared" si="1"/>
        <v>2107</v>
      </c>
      <c r="CY26" s="123">
        <f t="shared" si="1"/>
        <v>2108</v>
      </c>
      <c r="CZ26" s="123">
        <f t="shared" si="1"/>
        <v>2109</v>
      </c>
      <c r="DA26" s="123">
        <f t="shared" si="1"/>
        <v>2110</v>
      </c>
      <c r="DB26" s="123">
        <f t="shared" si="1"/>
        <v>2111</v>
      </c>
    </row>
    <row r="27" spans="1:20" ht="22.5" customHeight="1">
      <c r="A27" s="102"/>
      <c r="B27" s="112" t="s">
        <v>71</v>
      </c>
      <c r="C27" s="120"/>
      <c r="D27" s="105" t="s">
        <v>68</v>
      </c>
      <c r="E27" s="43"/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/>
      <c r="O27" s="138"/>
      <c r="P27" s="138"/>
      <c r="Q27" s="138"/>
      <c r="R27" s="138"/>
      <c r="S27" s="138"/>
      <c r="T27" s="138"/>
    </row>
    <row r="28" spans="1:15" ht="11.25" customHeight="1">
      <c r="A28" s="102"/>
      <c r="B28" s="112"/>
      <c r="C28" s="120"/>
      <c r="D28" s="105"/>
      <c r="E28" s="43"/>
      <c r="F28" s="138"/>
      <c r="G28" s="138"/>
      <c r="H28" s="138"/>
      <c r="I28" s="138"/>
      <c r="J28" s="138"/>
      <c r="K28" s="138"/>
      <c r="L28" s="138"/>
      <c r="M28" s="138"/>
      <c r="N28" s="138"/>
      <c r="O28" s="45"/>
    </row>
    <row r="29" spans="1:17" ht="22.5" customHeight="1">
      <c r="A29" s="102"/>
      <c r="B29" s="112" t="s">
        <v>85</v>
      </c>
      <c r="C29" s="120"/>
      <c r="D29" s="105" t="s">
        <v>86</v>
      </c>
      <c r="E29" s="43"/>
      <c r="F29" s="125">
        <v>1.776</v>
      </c>
      <c r="G29" s="125">
        <v>1.598</v>
      </c>
      <c r="H29" s="125">
        <v>1.735</v>
      </c>
      <c r="I29" s="125">
        <v>1.889</v>
      </c>
      <c r="J29" s="125">
        <v>2.056</v>
      </c>
      <c r="K29" s="125"/>
      <c r="L29" s="125"/>
      <c r="M29" s="125"/>
      <c r="N29" s="125"/>
      <c r="O29" s="125"/>
      <c r="P29" s="125"/>
      <c r="Q29" s="125"/>
    </row>
    <row r="30" spans="1:17" ht="11.25" customHeight="1">
      <c r="A30" s="102"/>
      <c r="B30" s="112"/>
      <c r="C30" s="120"/>
      <c r="D30" s="105"/>
      <c r="E30" s="43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1:17" ht="22.5" customHeight="1">
      <c r="A31" s="102"/>
      <c r="B31" s="112" t="s">
        <v>66</v>
      </c>
      <c r="C31" s="120"/>
      <c r="D31" s="105" t="s">
        <v>87</v>
      </c>
      <c r="E31" s="43"/>
      <c r="F31" s="125">
        <v>0.373</v>
      </c>
      <c r="G31" s="125">
        <v>0.362</v>
      </c>
      <c r="H31" s="125">
        <v>0.395</v>
      </c>
      <c r="I31" s="125">
        <v>0.433</v>
      </c>
      <c r="J31" s="125">
        <v>0.473</v>
      </c>
      <c r="K31" s="125"/>
      <c r="L31" s="125"/>
      <c r="M31" s="125"/>
      <c r="N31" s="125"/>
      <c r="O31" s="125"/>
      <c r="P31" s="125"/>
      <c r="Q31" s="125"/>
    </row>
    <row r="32" spans="1:15" ht="11.25" customHeight="1">
      <c r="A32" s="102"/>
      <c r="B32" s="112"/>
      <c r="C32" s="120"/>
      <c r="D32" s="105"/>
      <c r="E32" s="43"/>
      <c r="F32" s="127"/>
      <c r="G32" s="127"/>
      <c r="H32" s="127"/>
      <c r="I32" s="126"/>
      <c r="J32" s="126"/>
      <c r="K32" s="126"/>
      <c r="L32" s="126"/>
      <c r="M32" s="46"/>
      <c r="N32" s="46"/>
      <c r="O32" s="45"/>
    </row>
    <row r="33" spans="1:106" ht="11.25" customHeight="1">
      <c r="A33" s="98" t="s">
        <v>20</v>
      </c>
      <c r="B33" s="115"/>
      <c r="C33" s="116"/>
      <c r="D33" s="121" t="s">
        <v>19</v>
      </c>
      <c r="E33" s="47"/>
      <c r="F33" s="123">
        <f>F$26</f>
        <v>2011</v>
      </c>
      <c r="G33" s="123">
        <f aca="true" t="shared" si="2" ref="G33:BR33">G$26</f>
        <v>2012</v>
      </c>
      <c r="H33" s="123">
        <f t="shared" si="2"/>
        <v>2013</v>
      </c>
      <c r="I33" s="123">
        <f t="shared" si="2"/>
        <v>2014</v>
      </c>
      <c r="J33" s="123">
        <f t="shared" si="2"/>
        <v>2015</v>
      </c>
      <c r="K33" s="123">
        <f t="shared" si="2"/>
        <v>2016</v>
      </c>
      <c r="L33" s="123">
        <f t="shared" si="2"/>
        <v>2017</v>
      </c>
      <c r="M33" s="123">
        <f t="shared" si="2"/>
        <v>2018</v>
      </c>
      <c r="N33" s="123">
        <f t="shared" si="2"/>
        <v>2019</v>
      </c>
      <c r="O33" s="123">
        <f t="shared" si="2"/>
        <v>2020</v>
      </c>
      <c r="P33" s="123">
        <f t="shared" si="2"/>
        <v>2021</v>
      </c>
      <c r="Q33" s="123">
        <f t="shared" si="2"/>
        <v>2022</v>
      </c>
      <c r="R33" s="123">
        <f t="shared" si="2"/>
        <v>2023</v>
      </c>
      <c r="S33" s="123">
        <f t="shared" si="2"/>
        <v>2024</v>
      </c>
      <c r="T33" s="123">
        <f t="shared" si="2"/>
        <v>2025</v>
      </c>
      <c r="U33" s="123">
        <f t="shared" si="2"/>
        <v>2026</v>
      </c>
      <c r="V33" s="123">
        <f t="shared" si="2"/>
        <v>2027</v>
      </c>
      <c r="W33" s="123">
        <f t="shared" si="2"/>
        <v>2028</v>
      </c>
      <c r="X33" s="123">
        <f t="shared" si="2"/>
        <v>2029</v>
      </c>
      <c r="Y33" s="123">
        <f t="shared" si="2"/>
        <v>2030</v>
      </c>
      <c r="Z33" s="123">
        <f t="shared" si="2"/>
        <v>2031</v>
      </c>
      <c r="AA33" s="123">
        <f t="shared" si="2"/>
        <v>2032</v>
      </c>
      <c r="AB33" s="123">
        <f t="shared" si="2"/>
        <v>2033</v>
      </c>
      <c r="AC33" s="123">
        <f t="shared" si="2"/>
        <v>2034</v>
      </c>
      <c r="AD33" s="123">
        <f t="shared" si="2"/>
        <v>2035</v>
      </c>
      <c r="AE33" s="123">
        <f t="shared" si="2"/>
        <v>2036</v>
      </c>
      <c r="AF33" s="123">
        <f t="shared" si="2"/>
        <v>2037</v>
      </c>
      <c r="AG33" s="123">
        <f t="shared" si="2"/>
        <v>2038</v>
      </c>
      <c r="AH33" s="123">
        <f t="shared" si="2"/>
        <v>2039</v>
      </c>
      <c r="AI33" s="123">
        <f t="shared" si="2"/>
        <v>2040</v>
      </c>
      <c r="AJ33" s="123">
        <f t="shared" si="2"/>
        <v>2041</v>
      </c>
      <c r="AK33" s="123">
        <f t="shared" si="2"/>
        <v>2042</v>
      </c>
      <c r="AL33" s="123">
        <f t="shared" si="2"/>
        <v>2043</v>
      </c>
      <c r="AM33" s="123">
        <f t="shared" si="2"/>
        <v>2044</v>
      </c>
      <c r="AN33" s="123">
        <f t="shared" si="2"/>
        <v>2045</v>
      </c>
      <c r="AO33" s="123">
        <f t="shared" si="2"/>
        <v>2046</v>
      </c>
      <c r="AP33" s="123">
        <f t="shared" si="2"/>
        <v>2047</v>
      </c>
      <c r="AQ33" s="123">
        <f t="shared" si="2"/>
        <v>2048</v>
      </c>
      <c r="AR33" s="123">
        <f t="shared" si="2"/>
        <v>2049</v>
      </c>
      <c r="AS33" s="123">
        <f t="shared" si="2"/>
        <v>2050</v>
      </c>
      <c r="AT33" s="123">
        <f t="shared" si="2"/>
        <v>2051</v>
      </c>
      <c r="AU33" s="123">
        <f t="shared" si="2"/>
        <v>2052</v>
      </c>
      <c r="AV33" s="123">
        <f t="shared" si="2"/>
        <v>2053</v>
      </c>
      <c r="AW33" s="123">
        <f t="shared" si="2"/>
        <v>2054</v>
      </c>
      <c r="AX33" s="123">
        <f t="shared" si="2"/>
        <v>2055</v>
      </c>
      <c r="AY33" s="123">
        <f t="shared" si="2"/>
        <v>2056</v>
      </c>
      <c r="AZ33" s="123">
        <f t="shared" si="2"/>
        <v>2057</v>
      </c>
      <c r="BA33" s="123">
        <f t="shared" si="2"/>
        <v>2058</v>
      </c>
      <c r="BB33" s="123">
        <f t="shared" si="2"/>
        <v>2059</v>
      </c>
      <c r="BC33" s="123">
        <f t="shared" si="2"/>
        <v>2060</v>
      </c>
      <c r="BD33" s="123">
        <f t="shared" si="2"/>
        <v>2061</v>
      </c>
      <c r="BE33" s="123">
        <f t="shared" si="2"/>
        <v>2062</v>
      </c>
      <c r="BF33" s="123">
        <f t="shared" si="2"/>
        <v>2063</v>
      </c>
      <c r="BG33" s="123">
        <f t="shared" si="2"/>
        <v>2064</v>
      </c>
      <c r="BH33" s="123">
        <f t="shared" si="2"/>
        <v>2065</v>
      </c>
      <c r="BI33" s="123">
        <f t="shared" si="2"/>
        <v>2066</v>
      </c>
      <c r="BJ33" s="123">
        <f t="shared" si="2"/>
        <v>2067</v>
      </c>
      <c r="BK33" s="123">
        <f t="shared" si="2"/>
        <v>2068</v>
      </c>
      <c r="BL33" s="123">
        <f t="shared" si="2"/>
        <v>2069</v>
      </c>
      <c r="BM33" s="123">
        <f t="shared" si="2"/>
        <v>2070</v>
      </c>
      <c r="BN33" s="123">
        <f t="shared" si="2"/>
        <v>2071</v>
      </c>
      <c r="BO33" s="123">
        <f t="shared" si="2"/>
        <v>2072</v>
      </c>
      <c r="BP33" s="123">
        <f t="shared" si="2"/>
        <v>2073</v>
      </c>
      <c r="BQ33" s="123">
        <f t="shared" si="2"/>
        <v>2074</v>
      </c>
      <c r="BR33" s="123">
        <f t="shared" si="2"/>
        <v>2075</v>
      </c>
      <c r="BS33" s="123">
        <f aca="true" t="shared" si="3" ref="BS33:DB33">BS$26</f>
        <v>2076</v>
      </c>
      <c r="BT33" s="123">
        <f t="shared" si="3"/>
        <v>2077</v>
      </c>
      <c r="BU33" s="123">
        <f t="shared" si="3"/>
        <v>2078</v>
      </c>
      <c r="BV33" s="123">
        <f t="shared" si="3"/>
        <v>2079</v>
      </c>
      <c r="BW33" s="123">
        <f t="shared" si="3"/>
        <v>2080</v>
      </c>
      <c r="BX33" s="123">
        <f t="shared" si="3"/>
        <v>2081</v>
      </c>
      <c r="BY33" s="123">
        <f t="shared" si="3"/>
        <v>2082</v>
      </c>
      <c r="BZ33" s="123">
        <f t="shared" si="3"/>
        <v>2083</v>
      </c>
      <c r="CA33" s="123">
        <f t="shared" si="3"/>
        <v>2084</v>
      </c>
      <c r="CB33" s="123">
        <f t="shared" si="3"/>
        <v>2085</v>
      </c>
      <c r="CC33" s="123">
        <f t="shared" si="3"/>
        <v>2086</v>
      </c>
      <c r="CD33" s="123">
        <f t="shared" si="3"/>
        <v>2087</v>
      </c>
      <c r="CE33" s="123">
        <f t="shared" si="3"/>
        <v>2088</v>
      </c>
      <c r="CF33" s="123">
        <f t="shared" si="3"/>
        <v>2089</v>
      </c>
      <c r="CG33" s="123">
        <f t="shared" si="3"/>
        <v>2090</v>
      </c>
      <c r="CH33" s="123">
        <f t="shared" si="3"/>
        <v>2091</v>
      </c>
      <c r="CI33" s="123">
        <f t="shared" si="3"/>
        <v>2092</v>
      </c>
      <c r="CJ33" s="123">
        <f t="shared" si="3"/>
        <v>2093</v>
      </c>
      <c r="CK33" s="123">
        <f t="shared" si="3"/>
        <v>2094</v>
      </c>
      <c r="CL33" s="123">
        <f t="shared" si="3"/>
        <v>2095</v>
      </c>
      <c r="CM33" s="123">
        <f t="shared" si="3"/>
        <v>2096</v>
      </c>
      <c r="CN33" s="123">
        <f t="shared" si="3"/>
        <v>2097</v>
      </c>
      <c r="CO33" s="123">
        <f t="shared" si="3"/>
        <v>2098</v>
      </c>
      <c r="CP33" s="123">
        <f t="shared" si="3"/>
        <v>2099</v>
      </c>
      <c r="CQ33" s="123">
        <f t="shared" si="3"/>
        <v>2100</v>
      </c>
      <c r="CR33" s="123">
        <f t="shared" si="3"/>
        <v>2101</v>
      </c>
      <c r="CS33" s="123">
        <f t="shared" si="3"/>
        <v>2102</v>
      </c>
      <c r="CT33" s="123">
        <f t="shared" si="3"/>
        <v>2103</v>
      </c>
      <c r="CU33" s="123">
        <f t="shared" si="3"/>
        <v>2104</v>
      </c>
      <c r="CV33" s="123">
        <f t="shared" si="3"/>
        <v>2105</v>
      </c>
      <c r="CW33" s="123">
        <f t="shared" si="3"/>
        <v>2106</v>
      </c>
      <c r="CX33" s="123">
        <f t="shared" si="3"/>
        <v>2107</v>
      </c>
      <c r="CY33" s="123">
        <f t="shared" si="3"/>
        <v>2108</v>
      </c>
      <c r="CZ33" s="123">
        <f t="shared" si="3"/>
        <v>2109</v>
      </c>
      <c r="DA33" s="123">
        <f t="shared" si="3"/>
        <v>2110</v>
      </c>
      <c r="DB33" s="123">
        <f t="shared" si="3"/>
        <v>2111</v>
      </c>
    </row>
    <row r="34" spans="1:15" ht="22.5" customHeight="1">
      <c r="A34" s="102"/>
      <c r="B34" s="112" t="s">
        <v>20</v>
      </c>
      <c r="C34" s="120"/>
      <c r="D34" s="105" t="s">
        <v>72</v>
      </c>
      <c r="E34" s="43"/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9">
        <v>0</v>
      </c>
      <c r="M34" s="129">
        <v>0</v>
      </c>
      <c r="N34" s="129">
        <v>0</v>
      </c>
      <c r="O34" s="129">
        <v>0</v>
      </c>
    </row>
    <row r="35" spans="1:99" ht="11.25" customHeight="1">
      <c r="A35" s="97"/>
      <c r="B35" s="97"/>
      <c r="C35" s="97"/>
      <c r="D35" s="97"/>
      <c r="E35" s="45"/>
      <c r="F35" s="130"/>
      <c r="G35" s="130"/>
      <c r="H35" s="130"/>
      <c r="I35" s="130"/>
      <c r="J35" s="130"/>
      <c r="K35" s="130"/>
      <c r="L35" s="130"/>
      <c r="M35" s="130"/>
      <c r="N35" s="130"/>
      <c r="O35" s="12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</row>
    <row r="36" spans="1:106" ht="11.25" customHeight="1">
      <c r="A36" s="98" t="s">
        <v>74</v>
      </c>
      <c r="B36" s="115"/>
      <c r="C36" s="115"/>
      <c r="D36" s="122" t="s">
        <v>73</v>
      </c>
      <c r="E36" s="47"/>
      <c r="F36" s="123">
        <f>F$26</f>
        <v>2011</v>
      </c>
      <c r="G36" s="123">
        <f aca="true" t="shared" si="4" ref="G36:BR36">G$26</f>
        <v>2012</v>
      </c>
      <c r="H36" s="123">
        <f t="shared" si="4"/>
        <v>2013</v>
      </c>
      <c r="I36" s="123">
        <f t="shared" si="4"/>
        <v>2014</v>
      </c>
      <c r="J36" s="123">
        <f t="shared" si="4"/>
        <v>2015</v>
      </c>
      <c r="K36" s="123">
        <f t="shared" si="4"/>
        <v>2016</v>
      </c>
      <c r="L36" s="123">
        <f t="shared" si="4"/>
        <v>2017</v>
      </c>
      <c r="M36" s="123">
        <f t="shared" si="4"/>
        <v>2018</v>
      </c>
      <c r="N36" s="123">
        <f t="shared" si="4"/>
        <v>2019</v>
      </c>
      <c r="O36" s="123">
        <f t="shared" si="4"/>
        <v>2020</v>
      </c>
      <c r="P36" s="123">
        <f t="shared" si="4"/>
        <v>2021</v>
      </c>
      <c r="Q36" s="123">
        <f t="shared" si="4"/>
        <v>2022</v>
      </c>
      <c r="R36" s="123">
        <f t="shared" si="4"/>
        <v>2023</v>
      </c>
      <c r="S36" s="123">
        <f t="shared" si="4"/>
        <v>2024</v>
      </c>
      <c r="T36" s="123">
        <f t="shared" si="4"/>
        <v>2025</v>
      </c>
      <c r="U36" s="123">
        <f t="shared" si="4"/>
        <v>2026</v>
      </c>
      <c r="V36" s="123">
        <f t="shared" si="4"/>
        <v>2027</v>
      </c>
      <c r="W36" s="123">
        <f t="shared" si="4"/>
        <v>2028</v>
      </c>
      <c r="X36" s="123">
        <f t="shared" si="4"/>
        <v>2029</v>
      </c>
      <c r="Y36" s="123">
        <f t="shared" si="4"/>
        <v>2030</v>
      </c>
      <c r="Z36" s="123">
        <f t="shared" si="4"/>
        <v>2031</v>
      </c>
      <c r="AA36" s="123">
        <f t="shared" si="4"/>
        <v>2032</v>
      </c>
      <c r="AB36" s="123">
        <f t="shared" si="4"/>
        <v>2033</v>
      </c>
      <c r="AC36" s="123">
        <f t="shared" si="4"/>
        <v>2034</v>
      </c>
      <c r="AD36" s="123">
        <f t="shared" si="4"/>
        <v>2035</v>
      </c>
      <c r="AE36" s="123">
        <f t="shared" si="4"/>
        <v>2036</v>
      </c>
      <c r="AF36" s="123">
        <f t="shared" si="4"/>
        <v>2037</v>
      </c>
      <c r="AG36" s="123">
        <f t="shared" si="4"/>
        <v>2038</v>
      </c>
      <c r="AH36" s="123">
        <f t="shared" si="4"/>
        <v>2039</v>
      </c>
      <c r="AI36" s="123">
        <f t="shared" si="4"/>
        <v>2040</v>
      </c>
      <c r="AJ36" s="123">
        <f t="shared" si="4"/>
        <v>2041</v>
      </c>
      <c r="AK36" s="123">
        <f t="shared" si="4"/>
        <v>2042</v>
      </c>
      <c r="AL36" s="123">
        <f t="shared" si="4"/>
        <v>2043</v>
      </c>
      <c r="AM36" s="123">
        <f t="shared" si="4"/>
        <v>2044</v>
      </c>
      <c r="AN36" s="123">
        <f t="shared" si="4"/>
        <v>2045</v>
      </c>
      <c r="AO36" s="123">
        <f t="shared" si="4"/>
        <v>2046</v>
      </c>
      <c r="AP36" s="123">
        <f t="shared" si="4"/>
        <v>2047</v>
      </c>
      <c r="AQ36" s="123">
        <f t="shared" si="4"/>
        <v>2048</v>
      </c>
      <c r="AR36" s="123">
        <f t="shared" si="4"/>
        <v>2049</v>
      </c>
      <c r="AS36" s="123">
        <f t="shared" si="4"/>
        <v>2050</v>
      </c>
      <c r="AT36" s="123">
        <f t="shared" si="4"/>
        <v>2051</v>
      </c>
      <c r="AU36" s="123">
        <f t="shared" si="4"/>
        <v>2052</v>
      </c>
      <c r="AV36" s="123">
        <f t="shared" si="4"/>
        <v>2053</v>
      </c>
      <c r="AW36" s="123">
        <f t="shared" si="4"/>
        <v>2054</v>
      </c>
      <c r="AX36" s="123">
        <f t="shared" si="4"/>
        <v>2055</v>
      </c>
      <c r="AY36" s="123">
        <f t="shared" si="4"/>
        <v>2056</v>
      </c>
      <c r="AZ36" s="123">
        <f t="shared" si="4"/>
        <v>2057</v>
      </c>
      <c r="BA36" s="123">
        <f t="shared" si="4"/>
        <v>2058</v>
      </c>
      <c r="BB36" s="123">
        <f t="shared" si="4"/>
        <v>2059</v>
      </c>
      <c r="BC36" s="123">
        <f t="shared" si="4"/>
        <v>2060</v>
      </c>
      <c r="BD36" s="123">
        <f t="shared" si="4"/>
        <v>2061</v>
      </c>
      <c r="BE36" s="123">
        <f t="shared" si="4"/>
        <v>2062</v>
      </c>
      <c r="BF36" s="123">
        <f t="shared" si="4"/>
        <v>2063</v>
      </c>
      <c r="BG36" s="123">
        <f t="shared" si="4"/>
        <v>2064</v>
      </c>
      <c r="BH36" s="123">
        <f t="shared" si="4"/>
        <v>2065</v>
      </c>
      <c r="BI36" s="123">
        <f t="shared" si="4"/>
        <v>2066</v>
      </c>
      <c r="BJ36" s="123">
        <f t="shared" si="4"/>
        <v>2067</v>
      </c>
      <c r="BK36" s="123">
        <f t="shared" si="4"/>
        <v>2068</v>
      </c>
      <c r="BL36" s="123">
        <f t="shared" si="4"/>
        <v>2069</v>
      </c>
      <c r="BM36" s="123">
        <f t="shared" si="4"/>
        <v>2070</v>
      </c>
      <c r="BN36" s="123">
        <f t="shared" si="4"/>
        <v>2071</v>
      </c>
      <c r="BO36" s="123">
        <f t="shared" si="4"/>
        <v>2072</v>
      </c>
      <c r="BP36" s="123">
        <f t="shared" si="4"/>
        <v>2073</v>
      </c>
      <c r="BQ36" s="123">
        <f t="shared" si="4"/>
        <v>2074</v>
      </c>
      <c r="BR36" s="123">
        <f t="shared" si="4"/>
        <v>2075</v>
      </c>
      <c r="BS36" s="123">
        <f aca="true" t="shared" si="5" ref="BS36:DB36">BS$26</f>
        <v>2076</v>
      </c>
      <c r="BT36" s="123">
        <f t="shared" si="5"/>
        <v>2077</v>
      </c>
      <c r="BU36" s="123">
        <f t="shared" si="5"/>
        <v>2078</v>
      </c>
      <c r="BV36" s="123">
        <f t="shared" si="5"/>
        <v>2079</v>
      </c>
      <c r="BW36" s="123">
        <f t="shared" si="5"/>
        <v>2080</v>
      </c>
      <c r="BX36" s="123">
        <f t="shared" si="5"/>
        <v>2081</v>
      </c>
      <c r="BY36" s="123">
        <f t="shared" si="5"/>
        <v>2082</v>
      </c>
      <c r="BZ36" s="123">
        <f t="shared" si="5"/>
        <v>2083</v>
      </c>
      <c r="CA36" s="123">
        <f t="shared" si="5"/>
        <v>2084</v>
      </c>
      <c r="CB36" s="123">
        <f t="shared" si="5"/>
        <v>2085</v>
      </c>
      <c r="CC36" s="123">
        <f t="shared" si="5"/>
        <v>2086</v>
      </c>
      <c r="CD36" s="123">
        <f t="shared" si="5"/>
        <v>2087</v>
      </c>
      <c r="CE36" s="123">
        <f t="shared" si="5"/>
        <v>2088</v>
      </c>
      <c r="CF36" s="123">
        <f t="shared" si="5"/>
        <v>2089</v>
      </c>
      <c r="CG36" s="123">
        <f t="shared" si="5"/>
        <v>2090</v>
      </c>
      <c r="CH36" s="123">
        <f t="shared" si="5"/>
        <v>2091</v>
      </c>
      <c r="CI36" s="123">
        <f t="shared" si="5"/>
        <v>2092</v>
      </c>
      <c r="CJ36" s="123">
        <f t="shared" si="5"/>
        <v>2093</v>
      </c>
      <c r="CK36" s="123">
        <f t="shared" si="5"/>
        <v>2094</v>
      </c>
      <c r="CL36" s="123">
        <f t="shared" si="5"/>
        <v>2095</v>
      </c>
      <c r="CM36" s="123">
        <f t="shared" si="5"/>
        <v>2096</v>
      </c>
      <c r="CN36" s="123">
        <f t="shared" si="5"/>
        <v>2097</v>
      </c>
      <c r="CO36" s="123">
        <f t="shared" si="5"/>
        <v>2098</v>
      </c>
      <c r="CP36" s="123">
        <f t="shared" si="5"/>
        <v>2099</v>
      </c>
      <c r="CQ36" s="123">
        <f t="shared" si="5"/>
        <v>2100</v>
      </c>
      <c r="CR36" s="123">
        <f t="shared" si="5"/>
        <v>2101</v>
      </c>
      <c r="CS36" s="123">
        <f t="shared" si="5"/>
        <v>2102</v>
      </c>
      <c r="CT36" s="123">
        <f t="shared" si="5"/>
        <v>2103</v>
      </c>
      <c r="CU36" s="123">
        <f t="shared" si="5"/>
        <v>2104</v>
      </c>
      <c r="CV36" s="123">
        <f t="shared" si="5"/>
        <v>2105</v>
      </c>
      <c r="CW36" s="123">
        <f t="shared" si="5"/>
        <v>2106</v>
      </c>
      <c r="CX36" s="123">
        <f t="shared" si="5"/>
        <v>2107</v>
      </c>
      <c r="CY36" s="123">
        <f t="shared" si="5"/>
        <v>2108</v>
      </c>
      <c r="CZ36" s="123">
        <f t="shared" si="5"/>
        <v>2109</v>
      </c>
      <c r="DA36" s="123">
        <f t="shared" si="5"/>
        <v>2110</v>
      </c>
      <c r="DB36" s="123">
        <f t="shared" si="5"/>
        <v>2111</v>
      </c>
    </row>
    <row r="37" spans="1:106" ht="11.25" customHeight="1">
      <c r="A37" s="97"/>
      <c r="B37" s="114" t="s">
        <v>76</v>
      </c>
      <c r="C37" s="114"/>
      <c r="D37" s="105" t="s">
        <v>103</v>
      </c>
      <c r="E37" s="58"/>
      <c r="F37" s="131">
        <v>202.39779770773677</v>
      </c>
      <c r="G37" s="131">
        <v>213.4948608754988</v>
      </c>
      <c r="H37" s="131">
        <v>225.2324001652815</v>
      </c>
      <c r="I37" s="131">
        <v>236.6562651958372</v>
      </c>
      <c r="J37" s="131">
        <v>247.66721373965322</v>
      </c>
      <c r="K37" s="131">
        <v>259.4094704360319</v>
      </c>
      <c r="L37" s="131">
        <v>271.56349613606136</v>
      </c>
      <c r="M37" s="131">
        <v>282.89047520719976</v>
      </c>
      <c r="N37" s="131">
        <v>294.5361116317655</v>
      </c>
      <c r="O37" s="131">
        <v>306.53990071490136</v>
      </c>
      <c r="P37" s="131">
        <v>318.96061563970636</v>
      </c>
      <c r="Q37" s="131">
        <v>331.89612088604304</v>
      </c>
      <c r="R37" s="131">
        <v>345.3886105197608</v>
      </c>
      <c r="S37" s="131">
        <v>359.33352928012386</v>
      </c>
      <c r="T37" s="131">
        <v>373.75473887505314</v>
      </c>
      <c r="U37" s="131">
        <v>388.64753223621653</v>
      </c>
      <c r="V37" s="131">
        <v>404.0493376866434</v>
      </c>
      <c r="W37" s="131">
        <v>419.99647612305495</v>
      </c>
      <c r="X37" s="131">
        <v>436.5051397972611</v>
      </c>
      <c r="Y37" s="131">
        <v>453.6450043515196</v>
      </c>
      <c r="Z37" s="131">
        <v>471.4060372730468</v>
      </c>
      <c r="AA37" s="131">
        <v>489.7994722457681</v>
      </c>
      <c r="AB37" s="131">
        <v>508.8721768109812</v>
      </c>
      <c r="AC37" s="131">
        <v>528.6168071243288</v>
      </c>
      <c r="AD37" s="131">
        <v>549.1400207827407</v>
      </c>
      <c r="AE37" s="131">
        <v>570.4098776963069</v>
      </c>
      <c r="AF37" s="131">
        <v>592.5236040556898</v>
      </c>
      <c r="AG37" s="131">
        <v>615.5305641862678</v>
      </c>
      <c r="AH37" s="131">
        <v>639.5268937554869</v>
      </c>
      <c r="AI37" s="131">
        <v>664.5366011621355</v>
      </c>
      <c r="AJ37" s="131">
        <v>690.5589386898349</v>
      </c>
      <c r="AK37" s="131">
        <v>717.6290380419944</v>
      </c>
      <c r="AL37" s="131">
        <v>745.7570945346448</v>
      </c>
      <c r="AM37" s="131">
        <v>774.8829716660221</v>
      </c>
      <c r="AN37" s="131">
        <v>805.1016271108984</v>
      </c>
      <c r="AO37" s="131">
        <v>836.4134473319684</v>
      </c>
      <c r="AP37" s="131">
        <v>868.8177692926649</v>
      </c>
      <c r="AQ37" s="131">
        <v>902.3320745480039</v>
      </c>
      <c r="AR37" s="131">
        <v>937.0213837395719</v>
      </c>
      <c r="AS37" s="131">
        <v>972.9035477473383</v>
      </c>
      <c r="AT37" s="131">
        <v>1009.9393035575772</v>
      </c>
      <c r="AU37" s="131">
        <v>1048.0875533630106</v>
      </c>
      <c r="AV37" s="131">
        <v>1087.4089821029825</v>
      </c>
      <c r="AW37" s="131">
        <v>1128.0216422205187</v>
      </c>
      <c r="AX37" s="131">
        <v>1169.892529125166</v>
      </c>
      <c r="AY37" s="131">
        <v>1213.068550471373</v>
      </c>
      <c r="AZ37" s="131">
        <v>1257.8876331256315</v>
      </c>
      <c r="BA37" s="131">
        <v>1304.262503244571</v>
      </c>
      <c r="BB37" s="131">
        <v>1352.4290191478829</v>
      </c>
      <c r="BC37" s="131">
        <v>1402.25157325686</v>
      </c>
      <c r="BD37" s="131">
        <v>1454.010370032353</v>
      </c>
      <c r="BE37" s="131">
        <v>1507.0218972930923</v>
      </c>
      <c r="BF37" s="131">
        <v>1561.8907180732733</v>
      </c>
      <c r="BG37" s="131">
        <v>1618.9333047929063</v>
      </c>
      <c r="BH37" s="131">
        <v>1677.4675662905918</v>
      </c>
      <c r="BI37" s="131">
        <v>1738.2588739565108</v>
      </c>
      <c r="BJ37" s="131">
        <v>1801.83937603691</v>
      </c>
      <c r="BK37" s="131">
        <v>1867.4795063451645</v>
      </c>
      <c r="BL37" s="131">
        <v>1934.8028315388358</v>
      </c>
      <c r="BM37" s="131">
        <v>2004.5631165256148</v>
      </c>
      <c r="BN37" s="131">
        <v>2076.1765681493926</v>
      </c>
      <c r="BO37" s="131">
        <v>2149.194059762343</v>
      </c>
      <c r="BP37" s="131">
        <v>2224.6589639840895</v>
      </c>
      <c r="BQ37" s="131">
        <v>2302.881183778078</v>
      </c>
      <c r="BR37" s="131">
        <v>2384.04090087691</v>
      </c>
      <c r="BS37" s="131">
        <v>2468.270666145309</v>
      </c>
      <c r="BT37" s="131">
        <v>2555.621938098584</v>
      </c>
      <c r="BU37" s="131">
        <v>2646.1480606234336</v>
      </c>
      <c r="BV37" s="131">
        <v>2739.9128077030873</v>
      </c>
      <c r="BW37" s="131">
        <v>2837.0082068498673</v>
      </c>
      <c r="BX37" s="131">
        <v>2937.6152793140436</v>
      </c>
      <c r="BY37" s="131">
        <v>3041.8512389272883</v>
      </c>
      <c r="BZ37" s="131">
        <v>3149.6690230748663</v>
      </c>
      <c r="CA37" s="131">
        <v>3261.3633302215258</v>
      </c>
      <c r="CB37" s="131">
        <v>3377.0277897574238</v>
      </c>
      <c r="CC37" s="131">
        <v>3496.796055805107</v>
      </c>
      <c r="CD37" s="131">
        <v>3620.8173875303505</v>
      </c>
      <c r="CE37" s="131">
        <v>3749.2356266632974</v>
      </c>
      <c r="CF37" s="131">
        <v>3882.279815358394</v>
      </c>
      <c r="CG37" s="131">
        <v>4019.952781154266</v>
      </c>
      <c r="CH37" s="131">
        <v>4162.543053112587</v>
      </c>
      <c r="CI37" s="131">
        <v>4310.299754531356</v>
      </c>
      <c r="CJ37" s="131">
        <v>4463.24387763884</v>
      </c>
      <c r="CK37" s="131">
        <v>4621.662269350156</v>
      </c>
      <c r="CL37" s="131">
        <v>4785.657742206671</v>
      </c>
      <c r="CM37" s="131">
        <v>4955.592148687855</v>
      </c>
      <c r="CN37" s="131">
        <v>5131.433452033978</v>
      </c>
      <c r="CO37" s="131">
        <v>5313.524160361242</v>
      </c>
      <c r="CP37" s="131">
        <v>5502.1159050716815</v>
      </c>
      <c r="CQ37" s="131">
        <v>5697.161608445375</v>
      </c>
      <c r="CR37" s="131">
        <v>5898.856785237148</v>
      </c>
      <c r="CS37" s="131">
        <v>6107.730707638562</v>
      </c>
      <c r="CT37" s="131">
        <v>6323.660065851845</v>
      </c>
      <c r="CU37" s="131">
        <v>6547.167271317447</v>
      </c>
      <c r="CV37" s="131">
        <v>6778.20768079873</v>
      </c>
      <c r="CW37" s="131">
        <v>7017.214608409905</v>
      </c>
      <c r="CX37" s="131">
        <v>7264.675114081509</v>
      </c>
      <c r="CY37" s="131">
        <v>7520.635503622631</v>
      </c>
      <c r="CZ37" s="131">
        <v>7785.640090296623</v>
      </c>
      <c r="DA37" s="131">
        <v>8060.076363207876</v>
      </c>
      <c r="DB37" s="131">
        <v>8344.2545851202</v>
      </c>
    </row>
    <row r="38" spans="1:106" ht="11.25" customHeight="1">
      <c r="A38" s="97"/>
      <c r="B38" s="114"/>
      <c r="C38" s="114"/>
      <c r="D38" s="105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</row>
    <row r="39" spans="1:106" ht="11.25" customHeight="1">
      <c r="A39" s="97"/>
      <c r="B39" s="114" t="s">
        <v>78</v>
      </c>
      <c r="C39" s="114"/>
      <c r="D39" s="105" t="s">
        <v>104</v>
      </c>
      <c r="E39" s="59"/>
      <c r="F39" s="132">
        <v>7.550000000000001</v>
      </c>
      <c r="G39" s="132">
        <v>8.154</v>
      </c>
      <c r="H39" s="132">
        <v>8.678</v>
      </c>
      <c r="I39" s="132">
        <v>9.268</v>
      </c>
      <c r="J39" s="132">
        <v>9.925</v>
      </c>
      <c r="K39" s="132">
        <v>10.554850635518402</v>
      </c>
      <c r="L39" s="132">
        <v>11.227091117853792</v>
      </c>
      <c r="M39" s="132">
        <v>11.934465095181451</v>
      </c>
      <c r="N39" s="132">
        <v>12.692855009548907</v>
      </c>
      <c r="O39" s="132">
        <v>13.497915430501903</v>
      </c>
      <c r="P39" s="132">
        <v>14.363616576366617</v>
      </c>
      <c r="Q39" s="132">
        <v>15.277388686986065</v>
      </c>
      <c r="R39" s="132">
        <v>16.23457074434165</v>
      </c>
      <c r="S39" s="132">
        <v>17.273836120998904</v>
      </c>
      <c r="T39" s="132">
        <v>18.361591700195422</v>
      </c>
      <c r="U39" s="132">
        <v>19.602130236469232</v>
      </c>
      <c r="V39" s="132">
        <v>20.912529673638332</v>
      </c>
      <c r="W39" s="132">
        <v>22.27521626798734</v>
      </c>
      <c r="X39" s="132">
        <v>23.661968512819236</v>
      </c>
      <c r="Y39" s="132">
        <v>25.050407859185803</v>
      </c>
      <c r="Z39" s="132">
        <v>26.46713170055943</v>
      </c>
      <c r="AA39" s="132">
        <v>27.931695663809762</v>
      </c>
      <c r="AB39" s="132">
        <v>29.454236399287403</v>
      </c>
      <c r="AC39" s="132">
        <v>31.053025707926665</v>
      </c>
      <c r="AD39" s="132">
        <v>32.684010266968016</v>
      </c>
      <c r="AE39" s="132">
        <v>34.411421493160475</v>
      </c>
      <c r="AF39" s="132">
        <v>36.17201222473675</v>
      </c>
      <c r="AG39" s="132">
        <v>37.91106845824569</v>
      </c>
      <c r="AH39" s="132">
        <v>39.63427990941628</v>
      </c>
      <c r="AI39" s="132">
        <v>41.343157675987165</v>
      </c>
      <c r="AJ39" s="132">
        <v>43.040493247747804</v>
      </c>
      <c r="AK39" s="132">
        <v>44.78227091933717</v>
      </c>
      <c r="AL39" s="132">
        <v>46.55631297335281</v>
      </c>
      <c r="AM39" s="132">
        <v>48.447873407482604</v>
      </c>
      <c r="AN39" s="132">
        <v>50.434230750738664</v>
      </c>
      <c r="AO39" s="132">
        <v>52.54117798675286</v>
      </c>
      <c r="AP39" s="132">
        <v>54.76199404460043</v>
      </c>
      <c r="AQ39" s="132">
        <v>57.135148615733634</v>
      </c>
      <c r="AR39" s="132">
        <v>59.60299828994638</v>
      </c>
      <c r="AS39" s="132">
        <v>62.16481198887055</v>
      </c>
      <c r="AT39" s="132">
        <v>64.824322470369</v>
      </c>
      <c r="AU39" s="132">
        <v>67.58492082813495</v>
      </c>
      <c r="AV39" s="132">
        <v>70.56506347953245</v>
      </c>
      <c r="AW39" s="132">
        <v>73.73281532401475</v>
      </c>
      <c r="AX39" s="132">
        <v>77.1521163740321</v>
      </c>
      <c r="AY39" s="132">
        <v>80.79207455805269</v>
      </c>
      <c r="AZ39" s="132">
        <v>84.51192868373559</v>
      </c>
      <c r="BA39" s="132">
        <v>88.36411535253718</v>
      </c>
      <c r="BB39" s="132">
        <v>92.27531946135161</v>
      </c>
      <c r="BC39" s="132">
        <v>96.35119418735755</v>
      </c>
      <c r="BD39" s="132">
        <v>100.52572531681392</v>
      </c>
      <c r="BE39" s="132">
        <v>104.4039510774921</v>
      </c>
      <c r="BF39" s="132">
        <v>108.43808241197516</v>
      </c>
      <c r="BG39" s="132">
        <v>112.55601005486511</v>
      </c>
      <c r="BH39" s="132">
        <v>116.97150250821316</v>
      </c>
      <c r="BI39" s="132">
        <v>121.47799982564746</v>
      </c>
      <c r="BJ39" s="132">
        <v>125.96269790112773</v>
      </c>
      <c r="BK39" s="132">
        <v>130.6450816897976</v>
      </c>
      <c r="BL39" s="132">
        <v>135.62192754603961</v>
      </c>
      <c r="BM39" s="132">
        <v>140.74284660105033</v>
      </c>
      <c r="BN39" s="132">
        <v>146.19814293773948</v>
      </c>
      <c r="BO39" s="132">
        <v>152.07931160280643</v>
      </c>
      <c r="BP39" s="132">
        <v>158.1909683338537</v>
      </c>
      <c r="BQ39" s="132">
        <v>164.48992947342896</v>
      </c>
      <c r="BR39" s="132">
        <v>170.93422960279275</v>
      </c>
      <c r="BS39" s="132">
        <v>177.54901373263766</v>
      </c>
      <c r="BT39" s="132">
        <v>184.3314065671884</v>
      </c>
      <c r="BU39" s="132">
        <v>191.27217335877694</v>
      </c>
      <c r="BV39" s="132">
        <v>198.3920658781341</v>
      </c>
      <c r="BW39" s="132">
        <v>205.68677386001332</v>
      </c>
      <c r="BX39" s="132">
        <v>213.19159545909386</v>
      </c>
      <c r="BY39" s="132">
        <v>220.9472161630857</v>
      </c>
      <c r="BZ39" s="132">
        <v>228.94911665616047</v>
      </c>
      <c r="CA39" s="132">
        <v>237.2165278515319</v>
      </c>
      <c r="CB39" s="132">
        <v>245.75767613052992</v>
      </c>
      <c r="CC39" s="132">
        <v>254.59791455252372</v>
      </c>
      <c r="CD39" s="132">
        <v>263.76047843392365</v>
      </c>
      <c r="CE39" s="132">
        <v>273.2408014091457</v>
      </c>
      <c r="CF39" s="132">
        <v>283.04507711265205</v>
      </c>
      <c r="CG39" s="132">
        <v>293.1800323238098</v>
      </c>
      <c r="CH39" s="132">
        <v>303.6833500304914</v>
      </c>
      <c r="CI39" s="132">
        <v>314.57231788010756</v>
      </c>
      <c r="CJ39" s="132">
        <v>325.82867608725866</v>
      </c>
      <c r="CK39" s="132">
        <v>337.4282696588657</v>
      </c>
      <c r="CL39" s="132">
        <v>349.3942898866081</v>
      </c>
      <c r="CM39" s="132">
        <v>361.7327628467014</v>
      </c>
      <c r="CN39" s="132">
        <v>374.42087127460417</v>
      </c>
      <c r="CO39" s="132">
        <v>387.5297782882798</v>
      </c>
      <c r="CP39" s="132">
        <v>401.094796602291</v>
      </c>
      <c r="CQ39" s="132">
        <v>415.15298796086654</v>
      </c>
      <c r="CR39" s="132">
        <v>429.70813379353467</v>
      </c>
      <c r="CS39" s="132">
        <v>444.81184925718134</v>
      </c>
      <c r="CT39" s="132">
        <v>460.47604884130186</v>
      </c>
      <c r="CU39" s="132">
        <v>476.75480944625036</v>
      </c>
      <c r="CV39" s="132">
        <v>493.6523276366978</v>
      </c>
      <c r="CW39" s="132">
        <v>511.19104693233334</v>
      </c>
      <c r="CX39" s="132">
        <v>529.3914467465511</v>
      </c>
      <c r="CY39" s="132">
        <v>548.2645568640636</v>
      </c>
      <c r="CZ39" s="132">
        <v>567.7988158572014</v>
      </c>
      <c r="DA39" s="132">
        <v>588.033503641409</v>
      </c>
      <c r="DB39" s="132">
        <v>608.9947492485734</v>
      </c>
    </row>
    <row r="40" spans="1:99" ht="11.25" customHeight="1">
      <c r="A40" s="97"/>
      <c r="B40" s="114"/>
      <c r="C40" s="114"/>
      <c r="D40" s="105"/>
      <c r="E40" s="4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</row>
    <row r="41" spans="1:99" ht="22.5" customHeight="1">
      <c r="A41" s="98" t="s">
        <v>75</v>
      </c>
      <c r="B41" s="115"/>
      <c r="C41" s="116"/>
      <c r="D41" s="101" t="s">
        <v>77</v>
      </c>
      <c r="E41" s="4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</row>
    <row r="42" spans="1:106" ht="11.25" customHeight="1">
      <c r="A42" s="102"/>
      <c r="B42" s="112" t="s">
        <v>24</v>
      </c>
      <c r="C42" s="120"/>
      <c r="D42" s="105" t="s">
        <v>99</v>
      </c>
      <c r="E42" s="43"/>
      <c r="F42" s="129">
        <f>F$37-F$39</f>
        <v>194.84779770773676</v>
      </c>
      <c r="G42" s="129">
        <f aca="true" t="shared" si="6" ref="G42:BR42">G$37-G$39</f>
        <v>205.3408608754988</v>
      </c>
      <c r="H42" s="129">
        <f t="shared" si="6"/>
        <v>216.5544001652815</v>
      </c>
      <c r="I42" s="129">
        <f t="shared" si="6"/>
        <v>227.3882651958372</v>
      </c>
      <c r="J42" s="129">
        <f t="shared" si="6"/>
        <v>237.7422137396532</v>
      </c>
      <c r="K42" s="129">
        <f t="shared" si="6"/>
        <v>248.8546198005135</v>
      </c>
      <c r="L42" s="129">
        <f t="shared" si="6"/>
        <v>260.3364050182076</v>
      </c>
      <c r="M42" s="129">
        <f t="shared" si="6"/>
        <v>270.9560101120183</v>
      </c>
      <c r="N42" s="129">
        <f t="shared" si="6"/>
        <v>281.8432566222166</v>
      </c>
      <c r="O42" s="129">
        <f t="shared" si="6"/>
        <v>293.04198528439946</v>
      </c>
      <c r="P42" s="129">
        <f t="shared" si="6"/>
        <v>304.59699906333975</v>
      </c>
      <c r="Q42" s="129">
        <f t="shared" si="6"/>
        <v>316.618732199057</v>
      </c>
      <c r="R42" s="129">
        <f t="shared" si="6"/>
        <v>329.15403977541916</v>
      </c>
      <c r="S42" s="129">
        <f t="shared" si="6"/>
        <v>342.05969315912495</v>
      </c>
      <c r="T42" s="129">
        <f t="shared" si="6"/>
        <v>355.3931471748577</v>
      </c>
      <c r="U42" s="129">
        <f t="shared" si="6"/>
        <v>369.0454019997473</v>
      </c>
      <c r="V42" s="129">
        <f t="shared" si="6"/>
        <v>383.13680801300507</v>
      </c>
      <c r="W42" s="129">
        <f t="shared" si="6"/>
        <v>397.7212598550676</v>
      </c>
      <c r="X42" s="129">
        <f t="shared" si="6"/>
        <v>412.8431712844419</v>
      </c>
      <c r="Y42" s="129">
        <f t="shared" si="6"/>
        <v>428.59459649233384</v>
      </c>
      <c r="Z42" s="129">
        <f t="shared" si="6"/>
        <v>444.9389055724874</v>
      </c>
      <c r="AA42" s="129">
        <f t="shared" si="6"/>
        <v>461.8677765819583</v>
      </c>
      <c r="AB42" s="129">
        <f t="shared" si="6"/>
        <v>479.4179404116938</v>
      </c>
      <c r="AC42" s="129">
        <f t="shared" si="6"/>
        <v>497.56378141640215</v>
      </c>
      <c r="AD42" s="129">
        <f t="shared" si="6"/>
        <v>516.4560105157727</v>
      </c>
      <c r="AE42" s="129">
        <f t="shared" si="6"/>
        <v>535.9984562031465</v>
      </c>
      <c r="AF42" s="129">
        <f t="shared" si="6"/>
        <v>556.3515918309531</v>
      </c>
      <c r="AG42" s="129">
        <f t="shared" si="6"/>
        <v>577.6194957280221</v>
      </c>
      <c r="AH42" s="129">
        <f t="shared" si="6"/>
        <v>599.8926138460706</v>
      </c>
      <c r="AI42" s="129">
        <f t="shared" si="6"/>
        <v>623.1934434861483</v>
      </c>
      <c r="AJ42" s="129">
        <f t="shared" si="6"/>
        <v>647.5184454420871</v>
      </c>
      <c r="AK42" s="129">
        <f t="shared" si="6"/>
        <v>672.8467671226572</v>
      </c>
      <c r="AL42" s="129">
        <f t="shared" si="6"/>
        <v>699.200781561292</v>
      </c>
      <c r="AM42" s="129">
        <f t="shared" si="6"/>
        <v>726.4350982585395</v>
      </c>
      <c r="AN42" s="129">
        <f t="shared" si="6"/>
        <v>754.6673963601597</v>
      </c>
      <c r="AO42" s="129">
        <f t="shared" si="6"/>
        <v>783.8722693452156</v>
      </c>
      <c r="AP42" s="129">
        <f t="shared" si="6"/>
        <v>814.0557752480645</v>
      </c>
      <c r="AQ42" s="129">
        <f t="shared" si="6"/>
        <v>845.1969259322702</v>
      </c>
      <c r="AR42" s="129">
        <f t="shared" si="6"/>
        <v>877.4183854496255</v>
      </c>
      <c r="AS42" s="129">
        <f t="shared" si="6"/>
        <v>910.7387357584678</v>
      </c>
      <c r="AT42" s="129">
        <f t="shared" si="6"/>
        <v>945.1149810872082</v>
      </c>
      <c r="AU42" s="129">
        <f t="shared" si="6"/>
        <v>980.5026325348756</v>
      </c>
      <c r="AV42" s="129">
        <f t="shared" si="6"/>
        <v>1016.84391862345</v>
      </c>
      <c r="AW42" s="129">
        <f t="shared" si="6"/>
        <v>1054.288826896504</v>
      </c>
      <c r="AX42" s="129">
        <f t="shared" si="6"/>
        <v>1092.7404127511338</v>
      </c>
      <c r="AY42" s="129">
        <f t="shared" si="6"/>
        <v>1132.2764759133204</v>
      </c>
      <c r="AZ42" s="129">
        <f t="shared" si="6"/>
        <v>1173.375704441896</v>
      </c>
      <c r="BA42" s="129">
        <f t="shared" si="6"/>
        <v>1215.8983878920337</v>
      </c>
      <c r="BB42" s="129">
        <f t="shared" si="6"/>
        <v>1260.1536996865311</v>
      </c>
      <c r="BC42" s="129">
        <f t="shared" si="6"/>
        <v>1305.9003790695024</v>
      </c>
      <c r="BD42" s="129">
        <f t="shared" si="6"/>
        <v>1353.4846447155392</v>
      </c>
      <c r="BE42" s="129">
        <f t="shared" si="6"/>
        <v>1402.6179462156</v>
      </c>
      <c r="BF42" s="129">
        <f t="shared" si="6"/>
        <v>1453.4526356612982</v>
      </c>
      <c r="BG42" s="129">
        <f t="shared" si="6"/>
        <v>1506.3772947380412</v>
      </c>
      <c r="BH42" s="129">
        <f t="shared" si="6"/>
        <v>1560.4960637823785</v>
      </c>
      <c r="BI42" s="129">
        <f t="shared" si="6"/>
        <v>1616.7808741308634</v>
      </c>
      <c r="BJ42" s="129">
        <f t="shared" si="6"/>
        <v>1675.8766781357822</v>
      </c>
      <c r="BK42" s="129">
        <f t="shared" si="6"/>
        <v>1736.834424655367</v>
      </c>
      <c r="BL42" s="129">
        <f t="shared" si="6"/>
        <v>1799.1809039927962</v>
      </c>
      <c r="BM42" s="129">
        <f t="shared" si="6"/>
        <v>1863.8202699245644</v>
      </c>
      <c r="BN42" s="129">
        <f t="shared" si="6"/>
        <v>1929.978425211653</v>
      </c>
      <c r="BO42" s="129">
        <f t="shared" si="6"/>
        <v>1997.1147481595365</v>
      </c>
      <c r="BP42" s="129">
        <f t="shared" si="6"/>
        <v>2066.467995650236</v>
      </c>
      <c r="BQ42" s="129">
        <f t="shared" si="6"/>
        <v>2138.391254304649</v>
      </c>
      <c r="BR42" s="129">
        <f t="shared" si="6"/>
        <v>2213.1066712741176</v>
      </c>
      <c r="BS42" s="129">
        <f aca="true" t="shared" si="7" ref="BS42:DB42">BS$37-BS$39</f>
        <v>2290.721652412671</v>
      </c>
      <c r="BT42" s="129">
        <f t="shared" si="7"/>
        <v>2371.2905315313956</v>
      </c>
      <c r="BU42" s="129">
        <f t="shared" si="7"/>
        <v>2454.8758872646567</v>
      </c>
      <c r="BV42" s="129">
        <f t="shared" si="7"/>
        <v>2541.5207418249533</v>
      </c>
      <c r="BW42" s="129">
        <f t="shared" si="7"/>
        <v>2631.3214329898537</v>
      </c>
      <c r="BX42" s="129">
        <f t="shared" si="7"/>
        <v>2724.4236838549496</v>
      </c>
      <c r="BY42" s="129">
        <f t="shared" si="7"/>
        <v>2820.9040227642026</v>
      </c>
      <c r="BZ42" s="129">
        <f t="shared" si="7"/>
        <v>2920.7199064187057</v>
      </c>
      <c r="CA42" s="129">
        <f t="shared" si="7"/>
        <v>3024.146802369994</v>
      </c>
      <c r="CB42" s="129">
        <f t="shared" si="7"/>
        <v>3131.270113626894</v>
      </c>
      <c r="CC42" s="129">
        <f t="shared" si="7"/>
        <v>3242.198141252583</v>
      </c>
      <c r="CD42" s="129">
        <f t="shared" si="7"/>
        <v>3357.056909096427</v>
      </c>
      <c r="CE42" s="129">
        <f t="shared" si="7"/>
        <v>3475.9948252541517</v>
      </c>
      <c r="CF42" s="129">
        <f t="shared" si="7"/>
        <v>3599.234738245742</v>
      </c>
      <c r="CG42" s="129">
        <f t="shared" si="7"/>
        <v>3726.7727488304563</v>
      </c>
      <c r="CH42" s="129">
        <f t="shared" si="7"/>
        <v>3858.859703082095</v>
      </c>
      <c r="CI42" s="129">
        <f t="shared" si="7"/>
        <v>3995.727436651248</v>
      </c>
      <c r="CJ42" s="129">
        <f t="shared" si="7"/>
        <v>4137.415201551581</v>
      </c>
      <c r="CK42" s="129">
        <f t="shared" si="7"/>
        <v>4284.233999691291</v>
      </c>
      <c r="CL42" s="129">
        <f t="shared" si="7"/>
        <v>4436.263452320063</v>
      </c>
      <c r="CM42" s="129">
        <f t="shared" si="7"/>
        <v>4593.859385841154</v>
      </c>
      <c r="CN42" s="129">
        <f t="shared" si="7"/>
        <v>4757.012580759374</v>
      </c>
      <c r="CO42" s="129">
        <f t="shared" si="7"/>
        <v>4925.994382072962</v>
      </c>
      <c r="CP42" s="129">
        <f t="shared" si="7"/>
        <v>5101.02110846939</v>
      </c>
      <c r="CQ42" s="129">
        <f t="shared" si="7"/>
        <v>5282.008620484508</v>
      </c>
      <c r="CR42" s="129">
        <f t="shared" si="7"/>
        <v>5469.148651443613</v>
      </c>
      <c r="CS42" s="129">
        <f t="shared" si="7"/>
        <v>5662.918858381381</v>
      </c>
      <c r="CT42" s="129">
        <f t="shared" si="7"/>
        <v>5863.184017010542</v>
      </c>
      <c r="CU42" s="129">
        <f t="shared" si="7"/>
        <v>6070.412461871197</v>
      </c>
      <c r="CV42" s="129">
        <f t="shared" si="7"/>
        <v>6284.555353162032</v>
      </c>
      <c r="CW42" s="129">
        <f t="shared" si="7"/>
        <v>6506.023561477572</v>
      </c>
      <c r="CX42" s="129">
        <f t="shared" si="7"/>
        <v>6735.2836673349575</v>
      </c>
      <c r="CY42" s="129">
        <f t="shared" si="7"/>
        <v>6972.370946758568</v>
      </c>
      <c r="CZ42" s="129">
        <f t="shared" si="7"/>
        <v>7217.841274439422</v>
      </c>
      <c r="DA42" s="129">
        <f t="shared" si="7"/>
        <v>7472.042859566467</v>
      </c>
      <c r="DB42" s="129">
        <f t="shared" si="7"/>
        <v>7735.259835871626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P13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Q1" sqref="EQ1:HA65536"/>
    </sheetView>
  </sheetViews>
  <sheetFormatPr defaultColWidth="9.33203125" defaultRowHeight="10.5"/>
  <cols>
    <col min="1" max="2" width="3.83203125" style="16" customWidth="1"/>
    <col min="3" max="3" width="49" style="16" customWidth="1"/>
    <col min="4" max="144" width="9.66015625" style="16" customWidth="1"/>
    <col min="145" max="16384" width="9.33203125" style="16" customWidth="1"/>
  </cols>
  <sheetData>
    <row r="1" spans="1:144" ht="11.25">
      <c r="A1" s="14"/>
      <c r="B1" s="14"/>
      <c r="C1" s="14"/>
      <c r="D1" s="15" t="s">
        <v>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</row>
    <row r="2" spans="1:146" ht="11.25">
      <c r="A2" s="14"/>
      <c r="B2" s="14"/>
      <c r="C2" s="14"/>
      <c r="D2" s="17" t="s">
        <v>101</v>
      </c>
      <c r="E2" s="18">
        <v>2010</v>
      </c>
      <c r="F2" s="19">
        <f>E$2+1</f>
        <v>2011</v>
      </c>
      <c r="G2" s="19">
        <f aca="true" t="shared" si="0" ref="G2:BR2">F$2+1</f>
        <v>2012</v>
      </c>
      <c r="H2" s="19">
        <f t="shared" si="0"/>
        <v>2013</v>
      </c>
      <c r="I2" s="19">
        <f t="shared" si="0"/>
        <v>2014</v>
      </c>
      <c r="J2" s="19">
        <f t="shared" si="0"/>
        <v>2015</v>
      </c>
      <c r="K2" s="19">
        <f t="shared" si="0"/>
        <v>2016</v>
      </c>
      <c r="L2" s="19">
        <f t="shared" si="0"/>
        <v>2017</v>
      </c>
      <c r="M2" s="19">
        <f t="shared" si="0"/>
        <v>2018</v>
      </c>
      <c r="N2" s="19">
        <f t="shared" si="0"/>
        <v>2019</v>
      </c>
      <c r="O2" s="19">
        <f t="shared" si="0"/>
        <v>2020</v>
      </c>
      <c r="P2" s="19">
        <f t="shared" si="0"/>
        <v>2021</v>
      </c>
      <c r="Q2" s="19">
        <f t="shared" si="0"/>
        <v>2022</v>
      </c>
      <c r="R2" s="19">
        <f t="shared" si="0"/>
        <v>2023</v>
      </c>
      <c r="S2" s="19">
        <f t="shared" si="0"/>
        <v>2024</v>
      </c>
      <c r="T2" s="19">
        <f t="shared" si="0"/>
        <v>2025</v>
      </c>
      <c r="U2" s="19">
        <f t="shared" si="0"/>
        <v>2026</v>
      </c>
      <c r="V2" s="19">
        <f t="shared" si="0"/>
        <v>2027</v>
      </c>
      <c r="W2" s="19">
        <f t="shared" si="0"/>
        <v>2028</v>
      </c>
      <c r="X2" s="19">
        <f t="shared" si="0"/>
        <v>2029</v>
      </c>
      <c r="Y2" s="19">
        <f t="shared" si="0"/>
        <v>2030</v>
      </c>
      <c r="Z2" s="19">
        <f t="shared" si="0"/>
        <v>2031</v>
      </c>
      <c r="AA2" s="19">
        <f t="shared" si="0"/>
        <v>2032</v>
      </c>
      <c r="AB2" s="19">
        <f t="shared" si="0"/>
        <v>2033</v>
      </c>
      <c r="AC2" s="19">
        <f t="shared" si="0"/>
        <v>2034</v>
      </c>
      <c r="AD2" s="19">
        <f t="shared" si="0"/>
        <v>2035</v>
      </c>
      <c r="AE2" s="19">
        <f t="shared" si="0"/>
        <v>2036</v>
      </c>
      <c r="AF2" s="19">
        <f t="shared" si="0"/>
        <v>2037</v>
      </c>
      <c r="AG2" s="19">
        <f t="shared" si="0"/>
        <v>2038</v>
      </c>
      <c r="AH2" s="19">
        <f t="shared" si="0"/>
        <v>2039</v>
      </c>
      <c r="AI2" s="19">
        <f t="shared" si="0"/>
        <v>2040</v>
      </c>
      <c r="AJ2" s="19">
        <f t="shared" si="0"/>
        <v>2041</v>
      </c>
      <c r="AK2" s="19">
        <f t="shared" si="0"/>
        <v>2042</v>
      </c>
      <c r="AL2" s="19">
        <f t="shared" si="0"/>
        <v>2043</v>
      </c>
      <c r="AM2" s="19">
        <f t="shared" si="0"/>
        <v>2044</v>
      </c>
      <c r="AN2" s="19">
        <f t="shared" si="0"/>
        <v>2045</v>
      </c>
      <c r="AO2" s="19">
        <f t="shared" si="0"/>
        <v>2046</v>
      </c>
      <c r="AP2" s="19">
        <f t="shared" si="0"/>
        <v>2047</v>
      </c>
      <c r="AQ2" s="19">
        <f t="shared" si="0"/>
        <v>2048</v>
      </c>
      <c r="AR2" s="19">
        <f t="shared" si="0"/>
        <v>2049</v>
      </c>
      <c r="AS2" s="19">
        <f t="shared" si="0"/>
        <v>2050</v>
      </c>
      <c r="AT2" s="19">
        <f t="shared" si="0"/>
        <v>2051</v>
      </c>
      <c r="AU2" s="19">
        <f t="shared" si="0"/>
        <v>2052</v>
      </c>
      <c r="AV2" s="19">
        <f t="shared" si="0"/>
        <v>2053</v>
      </c>
      <c r="AW2" s="19">
        <f t="shared" si="0"/>
        <v>2054</v>
      </c>
      <c r="AX2" s="19">
        <f t="shared" si="0"/>
        <v>2055</v>
      </c>
      <c r="AY2" s="19">
        <f t="shared" si="0"/>
        <v>2056</v>
      </c>
      <c r="AZ2" s="19">
        <f t="shared" si="0"/>
        <v>2057</v>
      </c>
      <c r="BA2" s="19">
        <f t="shared" si="0"/>
        <v>2058</v>
      </c>
      <c r="BB2" s="19">
        <f t="shared" si="0"/>
        <v>2059</v>
      </c>
      <c r="BC2" s="19">
        <f t="shared" si="0"/>
        <v>2060</v>
      </c>
      <c r="BD2" s="19">
        <f t="shared" si="0"/>
        <v>2061</v>
      </c>
      <c r="BE2" s="19">
        <f t="shared" si="0"/>
        <v>2062</v>
      </c>
      <c r="BF2" s="19">
        <f t="shared" si="0"/>
        <v>2063</v>
      </c>
      <c r="BG2" s="19">
        <f t="shared" si="0"/>
        <v>2064</v>
      </c>
      <c r="BH2" s="19">
        <f t="shared" si="0"/>
        <v>2065</v>
      </c>
      <c r="BI2" s="19">
        <f t="shared" si="0"/>
        <v>2066</v>
      </c>
      <c r="BJ2" s="19">
        <f t="shared" si="0"/>
        <v>2067</v>
      </c>
      <c r="BK2" s="19">
        <f t="shared" si="0"/>
        <v>2068</v>
      </c>
      <c r="BL2" s="19">
        <f t="shared" si="0"/>
        <v>2069</v>
      </c>
      <c r="BM2" s="19">
        <f t="shared" si="0"/>
        <v>2070</v>
      </c>
      <c r="BN2" s="19">
        <f t="shared" si="0"/>
        <v>2071</v>
      </c>
      <c r="BO2" s="19">
        <f t="shared" si="0"/>
        <v>2072</v>
      </c>
      <c r="BP2" s="19">
        <f t="shared" si="0"/>
        <v>2073</v>
      </c>
      <c r="BQ2" s="19">
        <f t="shared" si="0"/>
        <v>2074</v>
      </c>
      <c r="BR2" s="19">
        <f t="shared" si="0"/>
        <v>2075</v>
      </c>
      <c r="BS2" s="19">
        <f aca="true" t="shared" si="1" ref="BS2:ED2">BR$2+1</f>
        <v>2076</v>
      </c>
      <c r="BT2" s="19">
        <f t="shared" si="1"/>
        <v>2077</v>
      </c>
      <c r="BU2" s="19">
        <f t="shared" si="1"/>
        <v>2078</v>
      </c>
      <c r="BV2" s="19">
        <f t="shared" si="1"/>
        <v>2079</v>
      </c>
      <c r="BW2" s="19">
        <f t="shared" si="1"/>
        <v>2080</v>
      </c>
      <c r="BX2" s="19">
        <f t="shared" si="1"/>
        <v>2081</v>
      </c>
      <c r="BY2" s="19">
        <f t="shared" si="1"/>
        <v>2082</v>
      </c>
      <c r="BZ2" s="19">
        <f t="shared" si="1"/>
        <v>2083</v>
      </c>
      <c r="CA2" s="19">
        <f t="shared" si="1"/>
        <v>2084</v>
      </c>
      <c r="CB2" s="19">
        <f t="shared" si="1"/>
        <v>2085</v>
      </c>
      <c r="CC2" s="19">
        <f t="shared" si="1"/>
        <v>2086</v>
      </c>
      <c r="CD2" s="19">
        <f t="shared" si="1"/>
        <v>2087</v>
      </c>
      <c r="CE2" s="19">
        <f t="shared" si="1"/>
        <v>2088</v>
      </c>
      <c r="CF2" s="19">
        <f t="shared" si="1"/>
        <v>2089</v>
      </c>
      <c r="CG2" s="19">
        <f t="shared" si="1"/>
        <v>2090</v>
      </c>
      <c r="CH2" s="19">
        <f t="shared" si="1"/>
        <v>2091</v>
      </c>
      <c r="CI2" s="19">
        <f t="shared" si="1"/>
        <v>2092</v>
      </c>
      <c r="CJ2" s="19">
        <f t="shared" si="1"/>
        <v>2093</v>
      </c>
      <c r="CK2" s="19">
        <f t="shared" si="1"/>
        <v>2094</v>
      </c>
      <c r="CL2" s="19">
        <f t="shared" si="1"/>
        <v>2095</v>
      </c>
      <c r="CM2" s="19">
        <f t="shared" si="1"/>
        <v>2096</v>
      </c>
      <c r="CN2" s="19">
        <f t="shared" si="1"/>
        <v>2097</v>
      </c>
      <c r="CO2" s="19">
        <f t="shared" si="1"/>
        <v>2098</v>
      </c>
      <c r="CP2" s="19">
        <f t="shared" si="1"/>
        <v>2099</v>
      </c>
      <c r="CQ2" s="19">
        <f t="shared" si="1"/>
        <v>2100</v>
      </c>
      <c r="CR2" s="19">
        <f t="shared" si="1"/>
        <v>2101</v>
      </c>
      <c r="CS2" s="19">
        <f t="shared" si="1"/>
        <v>2102</v>
      </c>
      <c r="CT2" s="19">
        <f t="shared" si="1"/>
        <v>2103</v>
      </c>
      <c r="CU2" s="19">
        <f t="shared" si="1"/>
        <v>2104</v>
      </c>
      <c r="CV2" s="19">
        <f t="shared" si="1"/>
        <v>2105</v>
      </c>
      <c r="CW2" s="19">
        <f t="shared" si="1"/>
        <v>2106</v>
      </c>
      <c r="CX2" s="19">
        <f t="shared" si="1"/>
        <v>2107</v>
      </c>
      <c r="CY2" s="19">
        <f t="shared" si="1"/>
        <v>2108</v>
      </c>
      <c r="CZ2" s="19">
        <f t="shared" si="1"/>
        <v>2109</v>
      </c>
      <c r="DA2" s="19">
        <f t="shared" si="1"/>
        <v>2110</v>
      </c>
      <c r="DB2" s="19">
        <f t="shared" si="1"/>
        <v>2111</v>
      </c>
      <c r="DC2" s="19">
        <f t="shared" si="1"/>
        <v>2112</v>
      </c>
      <c r="DD2" s="19">
        <f t="shared" si="1"/>
        <v>2113</v>
      </c>
      <c r="DE2" s="19">
        <f t="shared" si="1"/>
        <v>2114</v>
      </c>
      <c r="DF2" s="19">
        <f t="shared" si="1"/>
        <v>2115</v>
      </c>
      <c r="DG2" s="19">
        <f t="shared" si="1"/>
        <v>2116</v>
      </c>
      <c r="DH2" s="19">
        <f t="shared" si="1"/>
        <v>2117</v>
      </c>
      <c r="DI2" s="19">
        <f t="shared" si="1"/>
        <v>2118</v>
      </c>
      <c r="DJ2" s="19">
        <f t="shared" si="1"/>
        <v>2119</v>
      </c>
      <c r="DK2" s="19">
        <f t="shared" si="1"/>
        <v>2120</v>
      </c>
      <c r="DL2" s="19">
        <f t="shared" si="1"/>
        <v>2121</v>
      </c>
      <c r="DM2" s="19">
        <f t="shared" si="1"/>
        <v>2122</v>
      </c>
      <c r="DN2" s="19">
        <f t="shared" si="1"/>
        <v>2123</v>
      </c>
      <c r="DO2" s="19">
        <f t="shared" si="1"/>
        <v>2124</v>
      </c>
      <c r="DP2" s="19">
        <f t="shared" si="1"/>
        <v>2125</v>
      </c>
      <c r="DQ2" s="19">
        <f t="shared" si="1"/>
        <v>2126</v>
      </c>
      <c r="DR2" s="19">
        <f t="shared" si="1"/>
        <v>2127</v>
      </c>
      <c r="DS2" s="19">
        <f t="shared" si="1"/>
        <v>2128</v>
      </c>
      <c r="DT2" s="19">
        <f t="shared" si="1"/>
        <v>2129</v>
      </c>
      <c r="DU2" s="19">
        <f t="shared" si="1"/>
        <v>2130</v>
      </c>
      <c r="DV2" s="19">
        <f t="shared" si="1"/>
        <v>2131</v>
      </c>
      <c r="DW2" s="19">
        <f t="shared" si="1"/>
        <v>2132</v>
      </c>
      <c r="DX2" s="19">
        <f t="shared" si="1"/>
        <v>2133</v>
      </c>
      <c r="DY2" s="19">
        <f t="shared" si="1"/>
        <v>2134</v>
      </c>
      <c r="DZ2" s="19">
        <f t="shared" si="1"/>
        <v>2135</v>
      </c>
      <c r="EA2" s="19">
        <f t="shared" si="1"/>
        <v>2136</v>
      </c>
      <c r="EB2" s="19">
        <f t="shared" si="1"/>
        <v>2137</v>
      </c>
      <c r="EC2" s="19">
        <f t="shared" si="1"/>
        <v>2138</v>
      </c>
      <c r="ED2" s="19">
        <f t="shared" si="1"/>
        <v>2139</v>
      </c>
      <c r="EE2" s="19">
        <f aca="true" t="shared" si="2" ref="EE2:EP2">ED$2+1</f>
        <v>2140</v>
      </c>
      <c r="EF2" s="19">
        <f t="shared" si="2"/>
        <v>2141</v>
      </c>
      <c r="EG2" s="19">
        <f t="shared" si="2"/>
        <v>2142</v>
      </c>
      <c r="EH2" s="19">
        <f t="shared" si="2"/>
        <v>2143</v>
      </c>
      <c r="EI2" s="19">
        <f t="shared" si="2"/>
        <v>2144</v>
      </c>
      <c r="EJ2" s="19">
        <f t="shared" si="2"/>
        <v>2145</v>
      </c>
      <c r="EK2" s="19">
        <f t="shared" si="2"/>
        <v>2146</v>
      </c>
      <c r="EL2" s="19">
        <f t="shared" si="2"/>
        <v>2147</v>
      </c>
      <c r="EM2" s="19">
        <f t="shared" si="2"/>
        <v>2148</v>
      </c>
      <c r="EN2" s="19">
        <f t="shared" si="2"/>
        <v>2149</v>
      </c>
      <c r="EO2" s="19">
        <f t="shared" si="2"/>
        <v>2150</v>
      </c>
      <c r="EP2" s="19">
        <f t="shared" si="2"/>
        <v>2151</v>
      </c>
    </row>
    <row r="3" spans="1:144" ht="11.25">
      <c r="A3" s="21" t="s">
        <v>23</v>
      </c>
      <c r="B3" s="14"/>
      <c r="C3" s="14"/>
      <c r="E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</row>
    <row r="4" spans="1:144" ht="11.25">
      <c r="A4" s="14"/>
      <c r="B4" s="15" t="s">
        <v>67</v>
      </c>
      <c r="C4" s="14"/>
      <c r="E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6" ht="11.25">
      <c r="A5" s="14"/>
      <c r="B5" s="14"/>
      <c r="C5" s="22" t="s">
        <v>1</v>
      </c>
      <c r="D5" s="23"/>
      <c r="E5" s="24">
        <v>184.455</v>
      </c>
      <c r="F5" s="24">
        <f>Input!F$37</f>
        <v>202.39779770773677</v>
      </c>
      <c r="G5" s="24">
        <f>Input!G$37</f>
        <v>213.4948608754988</v>
      </c>
      <c r="H5" s="24">
        <f>Input!H$37</f>
        <v>225.2324001652815</v>
      </c>
      <c r="I5" s="24">
        <f>Input!I$37</f>
        <v>236.6562651958372</v>
      </c>
      <c r="J5" s="24">
        <f>Input!J$37</f>
        <v>247.66721373965322</v>
      </c>
      <c r="K5" s="24">
        <f>Input!K$37</f>
        <v>259.4094704360319</v>
      </c>
      <c r="L5" s="24">
        <f>Input!L$37</f>
        <v>271.56349613606136</v>
      </c>
      <c r="M5" s="24">
        <f>Input!M$37</f>
        <v>282.89047520719976</v>
      </c>
      <c r="N5" s="24">
        <f>Input!N$37</f>
        <v>294.5361116317655</v>
      </c>
      <c r="O5" s="24">
        <f>Input!O$37</f>
        <v>306.53990071490136</v>
      </c>
      <c r="P5" s="24">
        <f>Input!P$37</f>
        <v>318.96061563970636</v>
      </c>
      <c r="Q5" s="24">
        <f>Input!Q$37</f>
        <v>331.89612088604304</v>
      </c>
      <c r="R5" s="24">
        <f>Input!R$37</f>
        <v>345.3886105197608</v>
      </c>
      <c r="S5" s="24">
        <f>Input!S$37</f>
        <v>359.33352928012386</v>
      </c>
      <c r="T5" s="24">
        <f>Input!T$37</f>
        <v>373.75473887505314</v>
      </c>
      <c r="U5" s="24">
        <f>Input!U$37</f>
        <v>388.64753223621653</v>
      </c>
      <c r="V5" s="24">
        <f>Input!V$37</f>
        <v>404.0493376866434</v>
      </c>
      <c r="W5" s="24">
        <f>Input!W$37</f>
        <v>419.99647612305495</v>
      </c>
      <c r="X5" s="24">
        <f>Input!X$37</f>
        <v>436.5051397972611</v>
      </c>
      <c r="Y5" s="24">
        <f>Input!Y$37</f>
        <v>453.6450043515196</v>
      </c>
      <c r="Z5" s="24">
        <f>Input!Z$37</f>
        <v>471.4060372730468</v>
      </c>
      <c r="AA5" s="24">
        <f>Input!AA$37</f>
        <v>489.7994722457681</v>
      </c>
      <c r="AB5" s="24">
        <f>Input!AB$37</f>
        <v>508.8721768109812</v>
      </c>
      <c r="AC5" s="24">
        <f>Input!AC$37</f>
        <v>528.6168071243288</v>
      </c>
      <c r="AD5" s="24">
        <f>Input!AD$37</f>
        <v>549.1400207827407</v>
      </c>
      <c r="AE5" s="24">
        <f>Input!AE$37</f>
        <v>570.4098776963069</v>
      </c>
      <c r="AF5" s="24">
        <f>Input!AF$37</f>
        <v>592.5236040556898</v>
      </c>
      <c r="AG5" s="24">
        <f>Input!AG$37</f>
        <v>615.5305641862678</v>
      </c>
      <c r="AH5" s="24">
        <f>Input!AH$37</f>
        <v>639.5268937554869</v>
      </c>
      <c r="AI5" s="24">
        <f>Input!AI$37</f>
        <v>664.5366011621355</v>
      </c>
      <c r="AJ5" s="24">
        <f>Input!AJ$37</f>
        <v>690.5589386898349</v>
      </c>
      <c r="AK5" s="24">
        <f>Input!AK$37</f>
        <v>717.6290380419944</v>
      </c>
      <c r="AL5" s="24">
        <f>Input!AL$37</f>
        <v>745.7570945346448</v>
      </c>
      <c r="AM5" s="24">
        <f>Input!AM$37</f>
        <v>774.8829716660221</v>
      </c>
      <c r="AN5" s="24">
        <f>Input!AN$37</f>
        <v>805.1016271108984</v>
      </c>
      <c r="AO5" s="24">
        <f>Input!AO$37</f>
        <v>836.4134473319684</v>
      </c>
      <c r="AP5" s="24">
        <f>Input!AP$37</f>
        <v>868.8177692926649</v>
      </c>
      <c r="AQ5" s="24">
        <f>Input!AQ$37</f>
        <v>902.3320745480039</v>
      </c>
      <c r="AR5" s="24">
        <f>Input!AR$37</f>
        <v>937.0213837395719</v>
      </c>
      <c r="AS5" s="24">
        <f>Input!AS$37</f>
        <v>972.9035477473383</v>
      </c>
      <c r="AT5" s="24">
        <f>Input!AT$37</f>
        <v>1009.9393035575772</v>
      </c>
      <c r="AU5" s="24">
        <f>Input!AU$37</f>
        <v>1048.0875533630106</v>
      </c>
      <c r="AV5" s="24">
        <f>Input!AV$37</f>
        <v>1087.4089821029825</v>
      </c>
      <c r="AW5" s="24">
        <f>Input!AW$37</f>
        <v>1128.0216422205187</v>
      </c>
      <c r="AX5" s="24">
        <f>Input!AX$37</f>
        <v>1169.892529125166</v>
      </c>
      <c r="AY5" s="24">
        <f>Input!AY$37</f>
        <v>1213.068550471373</v>
      </c>
      <c r="AZ5" s="24">
        <f>Input!AZ$37</f>
        <v>1257.8876331256315</v>
      </c>
      <c r="BA5" s="24">
        <f>Input!BA$37</f>
        <v>1304.262503244571</v>
      </c>
      <c r="BB5" s="24">
        <f>Input!BB$37</f>
        <v>1352.4290191478829</v>
      </c>
      <c r="BC5" s="24">
        <f>Input!BC$37</f>
        <v>1402.25157325686</v>
      </c>
      <c r="BD5" s="24">
        <f>Input!BD$37</f>
        <v>1454.010370032353</v>
      </c>
      <c r="BE5" s="24">
        <f>Input!BE$37</f>
        <v>1507.0218972930923</v>
      </c>
      <c r="BF5" s="24">
        <f>Input!BF$37</f>
        <v>1561.8907180732733</v>
      </c>
      <c r="BG5" s="24">
        <f>Input!BG$37</f>
        <v>1618.9333047929063</v>
      </c>
      <c r="BH5" s="24">
        <f>Input!BH$37</f>
        <v>1677.4675662905918</v>
      </c>
      <c r="BI5" s="24">
        <f>Input!BI$37</f>
        <v>1738.2588739565108</v>
      </c>
      <c r="BJ5" s="24">
        <f>Input!BJ$37</f>
        <v>1801.83937603691</v>
      </c>
      <c r="BK5" s="24">
        <f>Input!BK$37</f>
        <v>1867.4795063451645</v>
      </c>
      <c r="BL5" s="24">
        <f>Input!BL$37</f>
        <v>1934.8028315388358</v>
      </c>
      <c r="BM5" s="24">
        <f>Input!BM$37</f>
        <v>2004.5631165256148</v>
      </c>
      <c r="BN5" s="24">
        <f>Input!BN$37</f>
        <v>2076.1765681493926</v>
      </c>
      <c r="BO5" s="24">
        <f>Input!BO$37</f>
        <v>2149.194059762343</v>
      </c>
      <c r="BP5" s="24">
        <f>Input!BP$37</f>
        <v>2224.6589639840895</v>
      </c>
      <c r="BQ5" s="24">
        <f>Input!BQ$37</f>
        <v>2302.881183778078</v>
      </c>
      <c r="BR5" s="24">
        <f>Input!BR$37</f>
        <v>2384.04090087691</v>
      </c>
      <c r="BS5" s="24">
        <f>Input!BS$37</f>
        <v>2468.270666145309</v>
      </c>
      <c r="BT5" s="24">
        <f>Input!BT$37</f>
        <v>2555.621938098584</v>
      </c>
      <c r="BU5" s="24">
        <f>Input!BU$37</f>
        <v>2646.1480606234336</v>
      </c>
      <c r="BV5" s="24">
        <f>Input!BV$37</f>
        <v>2739.9128077030873</v>
      </c>
      <c r="BW5" s="24">
        <f>Input!BW$37</f>
        <v>2837.0082068498673</v>
      </c>
      <c r="BX5" s="24">
        <f>Input!BX$37</f>
        <v>2937.6152793140436</v>
      </c>
      <c r="BY5" s="24">
        <f>Input!BY$37</f>
        <v>3041.8512389272883</v>
      </c>
      <c r="BZ5" s="24">
        <f>Input!BZ$37</f>
        <v>3149.6690230748663</v>
      </c>
      <c r="CA5" s="24">
        <f>Input!CA$37</f>
        <v>3261.3633302215258</v>
      </c>
      <c r="CB5" s="24">
        <f>Input!CB$37</f>
        <v>3377.0277897574238</v>
      </c>
      <c r="CC5" s="24">
        <f>Input!CC$37</f>
        <v>3496.796055805107</v>
      </c>
      <c r="CD5" s="24">
        <f>Input!CD$37</f>
        <v>3620.8173875303505</v>
      </c>
      <c r="CE5" s="24">
        <f>Input!CE$37</f>
        <v>3749.2356266632974</v>
      </c>
      <c r="CF5" s="24">
        <f>Input!CF$37</f>
        <v>3882.279815358394</v>
      </c>
      <c r="CG5" s="24">
        <f>Input!CG$37</f>
        <v>4019.952781154266</v>
      </c>
      <c r="CH5" s="24">
        <f>Input!CH$37</f>
        <v>4162.543053112587</v>
      </c>
      <c r="CI5" s="24">
        <f>Input!CI$37</f>
        <v>4310.299754531356</v>
      </c>
      <c r="CJ5" s="24">
        <f>Input!CJ$37</f>
        <v>4463.24387763884</v>
      </c>
      <c r="CK5" s="24">
        <f>Input!CK$37</f>
        <v>4621.662269350156</v>
      </c>
      <c r="CL5" s="24">
        <f>Input!CL$37</f>
        <v>4785.657742206671</v>
      </c>
      <c r="CM5" s="24">
        <f>Input!CM$37</f>
        <v>4955.592148687855</v>
      </c>
      <c r="CN5" s="24">
        <f>Input!CN$37</f>
        <v>5131.433452033978</v>
      </c>
      <c r="CO5" s="24">
        <f>Input!CO$37</f>
        <v>5313.524160361242</v>
      </c>
      <c r="CP5" s="24">
        <f>Input!CP$37</f>
        <v>5502.1159050716815</v>
      </c>
      <c r="CQ5" s="24">
        <f>Input!CQ$37</f>
        <v>5697.161608445375</v>
      </c>
      <c r="CR5" s="24">
        <f>Input!CR$37</f>
        <v>5898.856785237148</v>
      </c>
      <c r="CS5" s="24">
        <f>Input!CS$37</f>
        <v>6107.730707638562</v>
      </c>
      <c r="CT5" s="24">
        <f>Input!CT$37</f>
        <v>6323.660065851845</v>
      </c>
      <c r="CU5" s="24">
        <f>Input!CU$37</f>
        <v>6547.167271317447</v>
      </c>
      <c r="CV5" s="24">
        <f>Input!CV$37</f>
        <v>6778.20768079873</v>
      </c>
      <c r="CW5" s="24">
        <f>Input!CW$37</f>
        <v>7017.214608409905</v>
      </c>
      <c r="CX5" s="24">
        <f>Input!CX$37</f>
        <v>7264.675114081509</v>
      </c>
      <c r="CY5" s="24">
        <f>Input!CY$37</f>
        <v>7520.635503622631</v>
      </c>
      <c r="CZ5" s="24">
        <f>Input!CZ$37</f>
        <v>7785.640090296623</v>
      </c>
      <c r="DA5" s="24">
        <f>Input!DA$37</f>
        <v>8060.076363207876</v>
      </c>
      <c r="DB5" s="24">
        <f>Input!DB$37</f>
        <v>8344.2545851202</v>
      </c>
      <c r="DC5" s="136">
        <f aca="true" t="shared" si="3" ref="DC5:DN6">DB5*AVERAGE(CX5/CW5,CY5/CX5,CZ5/CY5,DA5/CZ5,DB5/DA5)</f>
        <v>8638.37599980382</v>
      </c>
      <c r="DD5" s="24">
        <f t="shared" si="3"/>
        <v>8942.83637972599</v>
      </c>
      <c r="DE5" s="24">
        <f t="shared" si="3"/>
        <v>9258.048119428819</v>
      </c>
      <c r="DF5" s="24">
        <f t="shared" si="3"/>
        <v>9584.389523716816</v>
      </c>
      <c r="DG5" s="24">
        <f t="shared" si="3"/>
        <v>9922.235157892801</v>
      </c>
      <c r="DH5" s="24">
        <f t="shared" si="3"/>
        <v>10271.973955149966</v>
      </c>
      <c r="DI5" s="24">
        <f t="shared" si="3"/>
        <v>10634.039539381467</v>
      </c>
      <c r="DJ5" s="24">
        <f t="shared" si="3"/>
        <v>11008.873159312609</v>
      </c>
      <c r="DK5" s="24">
        <f t="shared" si="3"/>
        <v>11396.921443700707</v>
      </c>
      <c r="DL5" s="24">
        <f t="shared" si="3"/>
        <v>11798.646097922963</v>
      </c>
      <c r="DM5" s="24">
        <f t="shared" si="3"/>
        <v>12214.528477724034</v>
      </c>
      <c r="DN5" s="24">
        <f t="shared" si="3"/>
        <v>12645.070813006716</v>
      </c>
      <c r="DO5" s="24">
        <f aca="true" t="shared" si="4" ref="DO5:DX6">DN5*AVERAGE(DJ5/DI5,DK5/DJ5,DL5/DK5,DM5/DL5,DN5/DM5)</f>
        <v>13090.790262511768</v>
      </c>
      <c r="DP5" s="24">
        <f t="shared" si="4"/>
        <v>13552.220653773558</v>
      </c>
      <c r="DQ5" s="24">
        <f t="shared" si="4"/>
        <v>14029.915197344037</v>
      </c>
      <c r="DR5" s="24">
        <f t="shared" si="4"/>
        <v>14524.44747131774</v>
      </c>
      <c r="DS5" s="24">
        <f t="shared" si="4"/>
        <v>15036.411518323022</v>
      </c>
      <c r="DT5" s="24">
        <f t="shared" si="4"/>
        <v>15566.421664710932</v>
      </c>
      <c r="DU5" s="24">
        <f t="shared" si="4"/>
        <v>16115.11375970318</v>
      </c>
      <c r="DV5" s="24">
        <f t="shared" si="4"/>
        <v>16683.146286397132</v>
      </c>
      <c r="DW5" s="24">
        <f t="shared" si="4"/>
        <v>17271.201073708646</v>
      </c>
      <c r="DX5" s="24">
        <f t="shared" si="4"/>
        <v>17879.983938422058</v>
      </c>
      <c r="DY5" s="24">
        <f aca="true" t="shared" si="5" ref="DY5:EH6">DX5*AVERAGE(DT5/DS5,DU5/DT5,DV5/DU5,DW5/DV5,DX5/DW5)</f>
        <v>18510.22545892787</v>
      </c>
      <c r="DZ5" s="24">
        <f t="shared" si="5"/>
        <v>19162.681980952322</v>
      </c>
      <c r="EA5" s="24">
        <f t="shared" si="5"/>
        <v>19838.136561888467</v>
      </c>
      <c r="EB5" s="24">
        <f t="shared" si="5"/>
        <v>20537.399870401543</v>
      </c>
      <c r="EC5" s="24">
        <f t="shared" si="5"/>
        <v>21261.31112872286</v>
      </c>
      <c r="ED5" s="24">
        <f t="shared" si="5"/>
        <v>22010.739125183616</v>
      </c>
      <c r="EE5" s="24">
        <f t="shared" si="5"/>
        <v>22786.58328158538</v>
      </c>
      <c r="EF5" s="24">
        <f t="shared" si="5"/>
        <v>23589.77473157642</v>
      </c>
      <c r="EG5" s="24">
        <f t="shared" si="5"/>
        <v>24421.277427817276</v>
      </c>
      <c r="EH5" s="24">
        <f t="shared" si="5"/>
        <v>25282.089295922746</v>
      </c>
      <c r="EI5" s="24">
        <f aca="true" t="shared" si="6" ref="EI5:EP6">EH5*AVERAGE(ED5/EC5,EE5/ED5,EF5/EE5,EG5/EF5,EH5/EG5)</f>
        <v>26173.243436004097</v>
      </c>
      <c r="EJ5" s="24">
        <f t="shared" si="6"/>
        <v>27095.809366051424</v>
      </c>
      <c r="EK5" s="24">
        <f t="shared" si="6"/>
        <v>28050.89430379292</v>
      </c>
      <c r="EL5" s="24">
        <f t="shared" si="6"/>
        <v>29039.644493644184</v>
      </c>
      <c r="EM5" s="24">
        <f t="shared" si="6"/>
        <v>30063.246582584772</v>
      </c>
      <c r="EN5" s="24">
        <f t="shared" si="6"/>
        <v>31122.9290453004</v>
      </c>
      <c r="EO5" s="24">
        <f t="shared" si="6"/>
        <v>32219.963658808225</v>
      </c>
      <c r="EP5" s="24">
        <f t="shared" si="6"/>
        <v>33355.66702825372</v>
      </c>
    </row>
    <row r="6" spans="1:146" ht="11.25">
      <c r="A6" s="14"/>
      <c r="B6" s="14"/>
      <c r="C6" s="14" t="s">
        <v>5</v>
      </c>
      <c r="D6" s="23"/>
      <c r="E6" s="24">
        <v>6.455</v>
      </c>
      <c r="F6" s="24">
        <f>Input!F$39</f>
        <v>7.550000000000001</v>
      </c>
      <c r="G6" s="24">
        <f>Input!G$39</f>
        <v>8.154</v>
      </c>
      <c r="H6" s="24">
        <f>Input!H$39</f>
        <v>8.678</v>
      </c>
      <c r="I6" s="24">
        <f>Input!I$39</f>
        <v>9.268</v>
      </c>
      <c r="J6" s="24">
        <f>Input!J$39</f>
        <v>9.925</v>
      </c>
      <c r="K6" s="24">
        <f>Input!K$39</f>
        <v>10.554850635518402</v>
      </c>
      <c r="L6" s="24">
        <f>Input!L$39</f>
        <v>11.227091117853792</v>
      </c>
      <c r="M6" s="24">
        <f>Input!M$39</f>
        <v>11.934465095181451</v>
      </c>
      <c r="N6" s="24">
        <f>Input!N$39</f>
        <v>12.692855009548907</v>
      </c>
      <c r="O6" s="24">
        <f>Input!O$39</f>
        <v>13.497915430501903</v>
      </c>
      <c r="P6" s="24">
        <f>Input!P$39</f>
        <v>14.363616576366617</v>
      </c>
      <c r="Q6" s="24">
        <f>Input!Q$39</f>
        <v>15.277388686986065</v>
      </c>
      <c r="R6" s="24">
        <f>Input!R$39</f>
        <v>16.23457074434165</v>
      </c>
      <c r="S6" s="24">
        <f>Input!S$39</f>
        <v>17.273836120998904</v>
      </c>
      <c r="T6" s="24">
        <f>Input!T$39</f>
        <v>18.361591700195422</v>
      </c>
      <c r="U6" s="24">
        <f>Input!U$39</f>
        <v>19.602130236469232</v>
      </c>
      <c r="V6" s="24">
        <f>Input!V$39</f>
        <v>20.912529673638332</v>
      </c>
      <c r="W6" s="24">
        <f>Input!W$39</f>
        <v>22.27521626798734</v>
      </c>
      <c r="X6" s="24">
        <f>Input!X$39</f>
        <v>23.661968512819236</v>
      </c>
      <c r="Y6" s="24">
        <f>Input!Y$39</f>
        <v>25.050407859185803</v>
      </c>
      <c r="Z6" s="24">
        <f>Input!Z$39</f>
        <v>26.46713170055943</v>
      </c>
      <c r="AA6" s="24">
        <f>Input!AA$39</f>
        <v>27.931695663809762</v>
      </c>
      <c r="AB6" s="24">
        <f>Input!AB$39</f>
        <v>29.454236399287403</v>
      </c>
      <c r="AC6" s="24">
        <f>Input!AC$39</f>
        <v>31.053025707926665</v>
      </c>
      <c r="AD6" s="24">
        <f>Input!AD$39</f>
        <v>32.684010266968016</v>
      </c>
      <c r="AE6" s="24">
        <f>Input!AE$39</f>
        <v>34.411421493160475</v>
      </c>
      <c r="AF6" s="24">
        <f>Input!AF$39</f>
        <v>36.17201222473675</v>
      </c>
      <c r="AG6" s="24">
        <f>Input!AG$39</f>
        <v>37.91106845824569</v>
      </c>
      <c r="AH6" s="24">
        <f>Input!AH$39</f>
        <v>39.63427990941628</v>
      </c>
      <c r="AI6" s="24">
        <f>Input!AI$39</f>
        <v>41.343157675987165</v>
      </c>
      <c r="AJ6" s="24">
        <f>Input!AJ$39</f>
        <v>43.040493247747804</v>
      </c>
      <c r="AK6" s="24">
        <f>Input!AK$39</f>
        <v>44.78227091933717</v>
      </c>
      <c r="AL6" s="24">
        <f>Input!AL$39</f>
        <v>46.55631297335281</v>
      </c>
      <c r="AM6" s="24">
        <f>Input!AM$39</f>
        <v>48.447873407482604</v>
      </c>
      <c r="AN6" s="24">
        <f>Input!AN$39</f>
        <v>50.434230750738664</v>
      </c>
      <c r="AO6" s="24">
        <f>Input!AO$39</f>
        <v>52.54117798675286</v>
      </c>
      <c r="AP6" s="24">
        <f>Input!AP$39</f>
        <v>54.76199404460043</v>
      </c>
      <c r="AQ6" s="24">
        <f>Input!AQ$39</f>
        <v>57.135148615733634</v>
      </c>
      <c r="AR6" s="24">
        <f>Input!AR$39</f>
        <v>59.60299828994638</v>
      </c>
      <c r="AS6" s="24">
        <f>Input!AS$39</f>
        <v>62.16481198887055</v>
      </c>
      <c r="AT6" s="24">
        <f>Input!AT$39</f>
        <v>64.824322470369</v>
      </c>
      <c r="AU6" s="24">
        <f>Input!AU$39</f>
        <v>67.58492082813495</v>
      </c>
      <c r="AV6" s="24">
        <f>Input!AV$39</f>
        <v>70.56506347953245</v>
      </c>
      <c r="AW6" s="24">
        <f>Input!AW$39</f>
        <v>73.73281532401475</v>
      </c>
      <c r="AX6" s="24">
        <f>Input!AX$39</f>
        <v>77.1521163740321</v>
      </c>
      <c r="AY6" s="24">
        <f>Input!AY$39</f>
        <v>80.79207455805269</v>
      </c>
      <c r="AZ6" s="24">
        <f>Input!AZ$39</f>
        <v>84.51192868373559</v>
      </c>
      <c r="BA6" s="24">
        <f>Input!BA$39</f>
        <v>88.36411535253718</v>
      </c>
      <c r="BB6" s="24">
        <f>Input!BB$39</f>
        <v>92.27531946135161</v>
      </c>
      <c r="BC6" s="24">
        <f>Input!BC$39</f>
        <v>96.35119418735755</v>
      </c>
      <c r="BD6" s="24">
        <f>Input!BD$39</f>
        <v>100.52572531681392</v>
      </c>
      <c r="BE6" s="24">
        <f>Input!BE$39</f>
        <v>104.4039510774921</v>
      </c>
      <c r="BF6" s="24">
        <f>Input!BF$39</f>
        <v>108.43808241197516</v>
      </c>
      <c r="BG6" s="24">
        <f>Input!BG$39</f>
        <v>112.55601005486511</v>
      </c>
      <c r="BH6" s="24">
        <f>Input!BH$39</f>
        <v>116.97150250821316</v>
      </c>
      <c r="BI6" s="24">
        <f>Input!BI$39</f>
        <v>121.47799982564746</v>
      </c>
      <c r="BJ6" s="24">
        <f>Input!BJ$39</f>
        <v>125.96269790112773</v>
      </c>
      <c r="BK6" s="24">
        <f>Input!BK$39</f>
        <v>130.6450816897976</v>
      </c>
      <c r="BL6" s="24">
        <f>Input!BL$39</f>
        <v>135.62192754603961</v>
      </c>
      <c r="BM6" s="24">
        <f>Input!BM$39</f>
        <v>140.74284660105033</v>
      </c>
      <c r="BN6" s="24">
        <f>Input!BN$39</f>
        <v>146.19814293773948</v>
      </c>
      <c r="BO6" s="24">
        <f>Input!BO$39</f>
        <v>152.07931160280643</v>
      </c>
      <c r="BP6" s="24">
        <f>Input!BP$39</f>
        <v>158.1909683338537</v>
      </c>
      <c r="BQ6" s="24">
        <f>Input!BQ$39</f>
        <v>164.48992947342896</v>
      </c>
      <c r="BR6" s="24">
        <f>Input!BR$39</f>
        <v>170.93422960279275</v>
      </c>
      <c r="BS6" s="24">
        <f>Input!BS$39</f>
        <v>177.54901373263766</v>
      </c>
      <c r="BT6" s="24">
        <f>Input!BT$39</f>
        <v>184.3314065671884</v>
      </c>
      <c r="BU6" s="24">
        <f>Input!BU$39</f>
        <v>191.27217335877694</v>
      </c>
      <c r="BV6" s="24">
        <f>Input!BV$39</f>
        <v>198.3920658781341</v>
      </c>
      <c r="BW6" s="24">
        <f>Input!BW$39</f>
        <v>205.68677386001332</v>
      </c>
      <c r="BX6" s="24">
        <f>Input!BX$39</f>
        <v>213.19159545909386</v>
      </c>
      <c r="BY6" s="24">
        <f>Input!BY$39</f>
        <v>220.9472161630857</v>
      </c>
      <c r="BZ6" s="24">
        <f>Input!BZ$39</f>
        <v>228.94911665616047</v>
      </c>
      <c r="CA6" s="24">
        <f>Input!CA$39</f>
        <v>237.2165278515319</v>
      </c>
      <c r="CB6" s="24">
        <f>Input!CB$39</f>
        <v>245.75767613052992</v>
      </c>
      <c r="CC6" s="24">
        <f>Input!CC$39</f>
        <v>254.59791455252372</v>
      </c>
      <c r="CD6" s="24">
        <f>Input!CD$39</f>
        <v>263.76047843392365</v>
      </c>
      <c r="CE6" s="24">
        <f>Input!CE$39</f>
        <v>273.2408014091457</v>
      </c>
      <c r="CF6" s="24">
        <f>Input!CF$39</f>
        <v>283.04507711265205</v>
      </c>
      <c r="CG6" s="24">
        <f>Input!CG$39</f>
        <v>293.1800323238098</v>
      </c>
      <c r="CH6" s="24">
        <f>Input!CH$39</f>
        <v>303.6833500304914</v>
      </c>
      <c r="CI6" s="24">
        <f>Input!CI$39</f>
        <v>314.57231788010756</v>
      </c>
      <c r="CJ6" s="24">
        <f>Input!CJ$39</f>
        <v>325.82867608725866</v>
      </c>
      <c r="CK6" s="24">
        <f>Input!CK$39</f>
        <v>337.4282696588657</v>
      </c>
      <c r="CL6" s="24">
        <f>Input!CL$39</f>
        <v>349.3942898866081</v>
      </c>
      <c r="CM6" s="24">
        <f>Input!CM$39</f>
        <v>361.7327628467014</v>
      </c>
      <c r="CN6" s="24">
        <f>Input!CN$39</f>
        <v>374.42087127460417</v>
      </c>
      <c r="CO6" s="24">
        <f>Input!CO$39</f>
        <v>387.5297782882798</v>
      </c>
      <c r="CP6" s="24">
        <f>Input!CP$39</f>
        <v>401.094796602291</v>
      </c>
      <c r="CQ6" s="24">
        <f>Input!CQ$39</f>
        <v>415.15298796086654</v>
      </c>
      <c r="CR6" s="24">
        <f>Input!CR$39</f>
        <v>429.70813379353467</v>
      </c>
      <c r="CS6" s="24">
        <f>Input!CS$39</f>
        <v>444.81184925718134</v>
      </c>
      <c r="CT6" s="24">
        <f>Input!CT$39</f>
        <v>460.47604884130186</v>
      </c>
      <c r="CU6" s="24">
        <f>Input!CU$39</f>
        <v>476.75480944625036</v>
      </c>
      <c r="CV6" s="24">
        <f>Input!CV$39</f>
        <v>493.6523276366978</v>
      </c>
      <c r="CW6" s="24">
        <f>Input!CW$39</f>
        <v>511.19104693233334</v>
      </c>
      <c r="CX6" s="24">
        <f>Input!CX$39</f>
        <v>529.3914467465511</v>
      </c>
      <c r="CY6" s="24">
        <f>Input!CY$39</f>
        <v>548.2645568640636</v>
      </c>
      <c r="CZ6" s="24">
        <f>Input!CZ$39</f>
        <v>567.7988158572014</v>
      </c>
      <c r="DA6" s="24">
        <f>Input!DA$39</f>
        <v>588.033503641409</v>
      </c>
      <c r="DB6" s="24">
        <f>Input!DB$39</f>
        <v>608.9947492485734</v>
      </c>
      <c r="DC6" s="136">
        <f t="shared" si="3"/>
        <v>630.6953224558046</v>
      </c>
      <c r="DD6" s="24">
        <f t="shared" si="3"/>
        <v>653.1728855467147</v>
      </c>
      <c r="DE6" s="24">
        <f t="shared" si="3"/>
        <v>676.450065841789</v>
      </c>
      <c r="DF6" s="24">
        <f t="shared" si="3"/>
        <v>700.5578366363777</v>
      </c>
      <c r="DG6" s="24">
        <f t="shared" si="3"/>
        <v>725.524997696227</v>
      </c>
      <c r="DH6" s="24">
        <f t="shared" si="3"/>
        <v>751.3808927205117</v>
      </c>
      <c r="DI6" s="24">
        <f t="shared" si="3"/>
        <v>778.1588379673332</v>
      </c>
      <c r="DJ6" s="24">
        <f t="shared" si="3"/>
        <v>805.8909441221695</v>
      </c>
      <c r="DK6" s="24">
        <f t="shared" si="3"/>
        <v>834.611533681835</v>
      </c>
      <c r="DL6" s="24">
        <f t="shared" si="3"/>
        <v>864.355618439218</v>
      </c>
      <c r="DM6" s="24">
        <f t="shared" si="3"/>
        <v>895.1596031653446</v>
      </c>
      <c r="DN6" s="24">
        <f t="shared" si="3"/>
        <v>927.0614895547603</v>
      </c>
      <c r="DO6" s="24">
        <f t="shared" si="4"/>
        <v>960.1002836273883</v>
      </c>
      <c r="DP6" s="24">
        <f t="shared" si="4"/>
        <v>994.3165370338246</v>
      </c>
      <c r="DQ6" s="24">
        <f t="shared" si="4"/>
        <v>1029.7521764906392</v>
      </c>
      <c r="DR6" s="24">
        <f t="shared" si="4"/>
        <v>1066.4506675073137</v>
      </c>
      <c r="DS6" s="24">
        <f t="shared" si="4"/>
        <v>1104.4570442184533</v>
      </c>
      <c r="DT6" s="24">
        <f t="shared" si="4"/>
        <v>1143.8178961322776</v>
      </c>
      <c r="DU6" s="24">
        <f t="shared" si="4"/>
        <v>1184.5814978928092</v>
      </c>
      <c r="DV6" s="24">
        <f t="shared" si="4"/>
        <v>1226.797836970298</v>
      </c>
      <c r="DW6" s="24">
        <f t="shared" si="4"/>
        <v>1270.5186901628238</v>
      </c>
      <c r="DX6" s="24">
        <f t="shared" si="4"/>
        <v>1315.7976782682838</v>
      </c>
      <c r="DY6" s="24">
        <f t="shared" si="5"/>
        <v>1362.690326667412</v>
      </c>
      <c r="DZ6" s="24">
        <f t="shared" si="5"/>
        <v>1411.2541438842543</v>
      </c>
      <c r="EA6" s="24">
        <f t="shared" si="5"/>
        <v>1461.5486871980634</v>
      </c>
      <c r="EB6" s="24">
        <f t="shared" si="5"/>
        <v>1513.635637350571</v>
      </c>
      <c r="EC6" s="24">
        <f t="shared" si="5"/>
        <v>1567.5788725119442</v>
      </c>
      <c r="ED6" s="24">
        <f t="shared" si="5"/>
        <v>1623.4445467121784</v>
      </c>
      <c r="EE6" s="24">
        <f t="shared" si="5"/>
        <v>1681.3011723633595</v>
      </c>
      <c r="EF6" s="24">
        <f t="shared" si="5"/>
        <v>1741.2197034297735</v>
      </c>
      <c r="EG6" s="24">
        <f t="shared" si="5"/>
        <v>1803.2736225983508</v>
      </c>
      <c r="EH6" s="24">
        <f t="shared" si="5"/>
        <v>1867.5390311761937</v>
      </c>
      <c r="EI6" s="24">
        <f t="shared" si="6"/>
        <v>1934.0947425601676</v>
      </c>
      <c r="EJ6" s="24">
        <f t="shared" si="6"/>
        <v>2003.022379043821</v>
      </c>
      <c r="EK6" s="24">
        <f t="shared" si="6"/>
        <v>2074.406471762358</v>
      </c>
      <c r="EL6" s="24">
        <f t="shared" si="6"/>
        <v>2148.3345643776097</v>
      </c>
      <c r="EM6" s="24">
        <f t="shared" si="6"/>
        <v>2224.8973204238164</v>
      </c>
      <c r="EN6" s="24">
        <f t="shared" si="6"/>
        <v>2304.188634530002</v>
      </c>
      <c r="EO6" s="24">
        <f t="shared" si="6"/>
        <v>2386.3057475785954</v>
      </c>
      <c r="EP6" s="24">
        <f t="shared" si="6"/>
        <v>2471.3493659323517</v>
      </c>
    </row>
    <row r="7" spans="1:144" ht="11.25">
      <c r="A7" s="14"/>
      <c r="B7" s="14"/>
      <c r="C7" s="14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</row>
    <row r="8" spans="1:144" ht="11.25">
      <c r="A8" s="14"/>
      <c r="B8" s="14"/>
      <c r="C8" s="14" t="s">
        <v>71</v>
      </c>
      <c r="D8" s="23"/>
      <c r="E8" s="24"/>
      <c r="F8" s="24">
        <f>IF(ISBLANK(Input!F$27),"",Input!F$27)</f>
        <v>0</v>
      </c>
      <c r="G8" s="24">
        <f>IF(ISBLANK(Input!G$27),"",Input!G$27)</f>
        <v>0</v>
      </c>
      <c r="H8" s="24">
        <f>IF(ISBLANK(Input!H$27),"",Input!H$27)</f>
        <v>0</v>
      </c>
      <c r="I8" s="24">
        <f>IF(ISBLANK(Input!I$27),"",Input!I$27)</f>
        <v>0</v>
      </c>
      <c r="J8" s="24">
        <f>IF(ISBLANK(Input!J$27),"",Input!J$27)</f>
        <v>0</v>
      </c>
      <c r="K8" s="24">
        <f>IF(ISBLANK(Input!K$27),"",Input!K$27)</f>
        <v>0</v>
      </c>
      <c r="L8" s="24">
        <f>IF(ISBLANK(Input!L$27),"",Input!L$27)</f>
        <v>0</v>
      </c>
      <c r="M8" s="24">
        <f>IF(ISBLANK(Input!M$27),"",Input!M$27)</f>
        <v>0</v>
      </c>
      <c r="N8" s="24">
        <f>IF(ISBLANK(Input!N$27),"",Input!N$27)</f>
      </c>
      <c r="O8" s="24">
        <f>IF(ISBLANK(Input!O$27),"",Input!O$27)</f>
      </c>
      <c r="P8" s="24">
        <f>IF(ISBLANK(Input!P$27),"",Input!P$27)</f>
      </c>
      <c r="Q8" s="24">
        <f>IF(ISBLANK(Input!Q$27),"",Input!Q$27)</f>
      </c>
      <c r="R8" s="24">
        <f>IF(ISBLANK(Input!R$27),"",Input!R$27)</f>
      </c>
      <c r="S8" s="24">
        <f>IF(ISBLANK(Input!S$27),"",Input!S$27)</f>
      </c>
      <c r="T8" s="24">
        <f>IF(ISBLANK(Input!T$27),"",Input!T$27)</f>
      </c>
      <c r="U8" s="24">
        <f>IF(ISBLANK(Input!U$27),"",Input!U$27)</f>
      </c>
      <c r="V8" s="24">
        <f>IF(ISBLANK(Input!V$27),"",Input!V$27)</f>
      </c>
      <c r="W8" s="24">
        <f>IF(ISBLANK(Input!W$27),"",Input!W$27)</f>
      </c>
      <c r="X8" s="24">
        <f>IF(ISBLANK(Input!X$27),"",Input!X$27)</f>
      </c>
      <c r="Y8" s="24">
        <f>IF(ISBLANK(Input!Y$27),"",Input!Y$27)</f>
      </c>
      <c r="Z8" s="24">
        <f>IF(ISBLANK(Input!Z$27),"",Input!Z$27)</f>
      </c>
      <c r="AA8" s="24">
        <f>IF(ISBLANK(Input!AA$27),"",Input!AA$27)</f>
      </c>
      <c r="AB8" s="24">
        <f>IF(ISBLANK(Input!AB$27),"",Input!AB$27)</f>
      </c>
      <c r="AC8" s="24">
        <f>IF(ISBLANK(Input!AC$27),"",Input!AC$27)</f>
      </c>
      <c r="AD8" s="24">
        <f>IF(ISBLANK(Input!AD$27),"",Input!AD$27)</f>
      </c>
      <c r="AE8" s="24">
        <f>IF(ISBLANK(Input!AE$27),"",Input!AE$27)</f>
      </c>
      <c r="AF8" s="24">
        <f>IF(ISBLANK(Input!AF$27),"",Input!AF$27)</f>
      </c>
      <c r="AG8" s="24">
        <f>IF(ISBLANK(Input!AG$27),"",Input!AG$27)</f>
      </c>
      <c r="AH8" s="24">
        <f>IF(ISBLANK(Input!AH$27),"",Input!AH$27)</f>
      </c>
      <c r="AI8" s="24">
        <f>IF(ISBLANK(Input!AI$27),"",Input!AI$27)</f>
      </c>
      <c r="AJ8" s="24">
        <f>IF(ISBLANK(Input!AJ$27),"",Input!AJ$27)</f>
      </c>
      <c r="AK8" s="24">
        <f>IF(ISBLANK(Input!AK$27),"",Input!AK$27)</f>
      </c>
      <c r="AL8" s="24">
        <f>IF(ISBLANK(Input!AL$27),"",Input!AL$27)</f>
      </c>
      <c r="AM8" s="24">
        <f>IF(ISBLANK(Input!AM$27),"",Input!AM$27)</f>
      </c>
      <c r="AN8" s="24">
        <f>IF(ISBLANK(Input!AN$27),"",Input!AN$27)</f>
      </c>
      <c r="AO8" s="24">
        <f>IF(ISBLANK(Input!AO$27),"",Input!AO$27)</f>
      </c>
      <c r="AP8" s="24">
        <f>IF(ISBLANK(Input!AP$27),"",Input!AP$27)</f>
      </c>
      <c r="AQ8" s="24">
        <f>IF(ISBLANK(Input!AQ$27),"",Input!AQ$27)</f>
      </c>
      <c r="AR8" s="24">
        <f>IF(ISBLANK(Input!AR$27),"",Input!AR$27)</f>
      </c>
      <c r="AS8" s="24">
        <f>IF(ISBLANK(Input!AS$27),"",Input!AS$27)</f>
      </c>
      <c r="AT8" s="24">
        <f>IF(ISBLANK(Input!AT$27),"",Input!AT$27)</f>
      </c>
      <c r="AU8" s="24">
        <f>IF(ISBLANK(Input!AU$27),"",Input!AU$27)</f>
      </c>
      <c r="AV8" s="24">
        <f>IF(ISBLANK(Input!AV$27),"",Input!AV$27)</f>
      </c>
      <c r="AW8" s="24">
        <f>IF(ISBLANK(Input!AW$27),"",Input!AW$27)</f>
      </c>
      <c r="AX8" s="24">
        <f>IF(ISBLANK(Input!AX$27),"",Input!AX$27)</f>
      </c>
      <c r="AY8" s="24">
        <f>IF(ISBLANK(Input!AY$27),"",Input!AY$27)</f>
      </c>
      <c r="AZ8" s="24">
        <f>IF(ISBLANK(Input!AZ$27),"",Input!AZ$27)</f>
      </c>
      <c r="BA8" s="24">
        <f>IF(ISBLANK(Input!BA$27),"",Input!BA$27)</f>
      </c>
      <c r="BB8" s="24">
        <f>IF(ISBLANK(Input!BB$27),"",Input!BB$27)</f>
      </c>
      <c r="BC8" s="24">
        <f>IF(ISBLANK(Input!BC$27),"",Input!BC$27)</f>
      </c>
      <c r="BD8" s="24">
        <f>IF(ISBLANK(Input!BD$27),"",Input!BD$27)</f>
      </c>
      <c r="BE8" s="24">
        <f>IF(ISBLANK(Input!BE$27),"",Input!BE$27)</f>
      </c>
      <c r="BF8" s="24">
        <f>IF(ISBLANK(Input!BF$27),"",Input!BF$27)</f>
      </c>
      <c r="BG8" s="24">
        <f>IF(ISBLANK(Input!BG$27),"",Input!BG$27)</f>
      </c>
      <c r="BH8" s="24">
        <f>IF(ISBLANK(Input!BH$27),"",Input!BH$27)</f>
      </c>
      <c r="BI8" s="24">
        <f>IF(ISBLANK(Input!BI$27),"",Input!BI$27)</f>
      </c>
      <c r="BJ8" s="24">
        <f>IF(ISBLANK(Input!BJ$27),"",Input!BJ$27)</f>
      </c>
      <c r="BK8" s="24">
        <f>IF(ISBLANK(Input!BK$27),"",Input!BK$27)</f>
      </c>
      <c r="BL8" s="24">
        <f>IF(ISBLANK(Input!BL$27),"",Input!BL$27)</f>
      </c>
      <c r="BM8" s="24">
        <f>IF(ISBLANK(Input!BM$27),"",Input!BM$27)</f>
      </c>
      <c r="BN8" s="24">
        <f>IF(ISBLANK(Input!BN$27),"",Input!BN$27)</f>
      </c>
      <c r="BO8" s="24">
        <f>IF(ISBLANK(Input!BO$27),"",Input!BO$27)</f>
      </c>
      <c r="BP8" s="24">
        <f>IF(ISBLANK(Input!BP$27),"",Input!BP$27)</f>
      </c>
      <c r="BQ8" s="24">
        <f>IF(ISBLANK(Input!BQ$27),"",Input!BQ$27)</f>
      </c>
      <c r="BR8" s="24">
        <f>IF(ISBLANK(Input!BR$27),"",Input!BR$27)</f>
      </c>
      <c r="BS8" s="24">
        <f>IF(ISBLANK(Input!BS$27),"",Input!BS$27)</f>
      </c>
      <c r="BT8" s="24">
        <f>IF(ISBLANK(Input!BT$27),"",Input!BT$27)</f>
      </c>
      <c r="BU8" s="24">
        <f>IF(ISBLANK(Input!BU$27),"",Input!BU$27)</f>
      </c>
      <c r="BV8" s="24">
        <f>IF(ISBLANK(Input!BV$27),"",Input!BV$27)</f>
      </c>
      <c r="BW8" s="24">
        <f>IF(ISBLANK(Input!BW$27),"",Input!BW$27)</f>
      </c>
      <c r="BX8" s="24">
        <f>IF(ISBLANK(Input!BX$27),"",Input!BX$27)</f>
      </c>
      <c r="BY8" s="24">
        <f>IF(ISBLANK(Input!BY$27),"",Input!BY$27)</f>
      </c>
      <c r="BZ8" s="24">
        <f>IF(ISBLANK(Input!BZ$27),"",Input!BZ$27)</f>
      </c>
      <c r="CA8" s="24">
        <f>IF(ISBLANK(Input!CA$27),"",Input!CA$27)</f>
      </c>
      <c r="CB8" s="24">
        <f>IF(ISBLANK(Input!CB$27),"",Input!CB$27)</f>
      </c>
      <c r="CC8" s="24">
        <f>IF(ISBLANK(Input!CC$27),"",Input!CC$27)</f>
      </c>
      <c r="CD8" s="24">
        <f>IF(ISBLANK(Input!CD$27),"",Input!CD$27)</f>
      </c>
      <c r="CE8" s="24">
        <f>IF(ISBLANK(Input!CE$27),"",Input!CE$27)</f>
      </c>
      <c r="CF8" s="24">
        <f>IF(ISBLANK(Input!CF$27),"",Input!CF$27)</f>
      </c>
      <c r="CG8" s="24">
        <f>IF(ISBLANK(Input!CG$27),"",Input!CG$27)</f>
      </c>
      <c r="CH8" s="24">
        <f>IF(ISBLANK(Input!CH$27),"",Input!CH$27)</f>
      </c>
      <c r="CI8" s="24">
        <f>IF(ISBLANK(Input!CI$27),"",Input!CI$27)</f>
      </c>
      <c r="CJ8" s="24">
        <f>IF(ISBLANK(Input!CJ$27),"",Input!CJ$27)</f>
      </c>
      <c r="CK8" s="24">
        <f>IF(ISBLANK(Input!CK$27),"",Input!CK$27)</f>
      </c>
      <c r="CL8" s="24">
        <f>IF(ISBLANK(Input!CL$27),"",Input!CL$27)</f>
      </c>
      <c r="CM8" s="24">
        <f>IF(ISBLANK(Input!CM$27),"",Input!CM$27)</f>
      </c>
      <c r="CN8" s="24">
        <f>IF(ISBLANK(Input!CN$27),"",Input!CN$27)</f>
      </c>
      <c r="CO8" s="24">
        <f>IF(ISBLANK(Input!CO$27),"",Input!CO$27)</f>
      </c>
      <c r="CP8" s="24">
        <f>IF(ISBLANK(Input!CP$27),"",Input!CP$27)</f>
      </c>
      <c r="CQ8" s="24">
        <f>IF(ISBLANK(Input!CQ$27),"",Input!CQ$27)</f>
      </c>
      <c r="CR8" s="24">
        <f>IF(ISBLANK(Input!CR$27),"",Input!CR$27)</f>
      </c>
      <c r="CS8" s="24">
        <f>IF(ISBLANK(Input!CS$27),"",Input!CS$27)</f>
      </c>
      <c r="CT8" s="24">
        <f>IF(ISBLANK(Input!CT$27),"",Input!CT$27)</f>
      </c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</row>
    <row r="9" spans="1:144" ht="11.25">
      <c r="A9" s="14"/>
      <c r="B9" s="14"/>
      <c r="C9" s="14" t="s">
        <v>85</v>
      </c>
      <c r="D9" s="23"/>
      <c r="E9" s="24"/>
      <c r="F9" s="24">
        <f>IF(ISBLANK(Input!F$29),"",Input!F$29)</f>
        <v>1.776</v>
      </c>
      <c r="G9" s="24">
        <f>IF(ISBLANK(Input!G$29),"",Input!G$29)</f>
        <v>1.598</v>
      </c>
      <c r="H9" s="24">
        <f>IF(ISBLANK(Input!H$29),"",Input!H$29)</f>
        <v>1.735</v>
      </c>
      <c r="I9" s="24">
        <f>IF(ISBLANK(Input!I$29),"",Input!I$29)</f>
        <v>1.889</v>
      </c>
      <c r="J9" s="24">
        <f>IF(ISBLANK(Input!J$29),"",Input!J$29)</f>
        <v>2.056</v>
      </c>
      <c r="K9" s="24">
        <f>IF(ISBLANK(Input!K$29),"",Input!K$29)</f>
      </c>
      <c r="L9" s="24">
        <f>IF(ISBLANK(Input!L$29),"",Input!L$29)</f>
      </c>
      <c r="M9" s="24">
        <f>IF(ISBLANK(Input!M$29),"",Input!M$29)</f>
      </c>
      <c r="N9" s="24">
        <f>IF(ISBLANK(Input!N$29),"",Input!N$29)</f>
      </c>
      <c r="O9" s="24">
        <f>IF(ISBLANK(Input!O$29),"",Input!O$29)</f>
      </c>
      <c r="P9" s="24">
        <f>IF(ISBLANK(Input!P$29),"",Input!P$29)</f>
      </c>
      <c r="Q9" s="24">
        <f>IF(ISBLANK(Input!Q$29),"",Input!Q$29)</f>
      </c>
      <c r="R9" s="24">
        <f>IF(ISBLANK(Input!R$29),"",Input!R$29)</f>
      </c>
      <c r="S9" s="24">
        <f>IF(ISBLANK(Input!S$29),"",Input!S$29)</f>
      </c>
      <c r="T9" s="24">
        <f>IF(ISBLANK(Input!T$29),"",Input!T$29)</f>
      </c>
      <c r="U9" s="24">
        <f>IF(ISBLANK(Input!U$29),"",Input!U$29)</f>
      </c>
      <c r="V9" s="24">
        <f>IF(ISBLANK(Input!V$29),"",Input!V$29)</f>
      </c>
      <c r="W9" s="24">
        <f>IF(ISBLANK(Input!W$29),"",Input!W$29)</f>
      </c>
      <c r="X9" s="24">
        <f>IF(ISBLANK(Input!X$29),"",Input!X$29)</f>
      </c>
      <c r="Y9" s="24">
        <f>IF(ISBLANK(Input!Y$29),"",Input!Y$29)</f>
      </c>
      <c r="Z9" s="24">
        <f>IF(ISBLANK(Input!Z$29),"",Input!Z$29)</f>
      </c>
      <c r="AA9" s="24">
        <f>IF(ISBLANK(Input!AA$29),"",Input!AA$29)</f>
      </c>
      <c r="AB9" s="24">
        <f>IF(ISBLANK(Input!AB$29),"",Input!AB$29)</f>
      </c>
      <c r="AC9" s="24">
        <f>IF(ISBLANK(Input!AC$29),"",Input!AC$29)</f>
      </c>
      <c r="AD9" s="24">
        <f>IF(ISBLANK(Input!AD$29),"",Input!AD$29)</f>
      </c>
      <c r="AE9" s="24">
        <f>IF(ISBLANK(Input!AE$29),"",Input!AE$29)</f>
      </c>
      <c r="AF9" s="24">
        <f>IF(ISBLANK(Input!AF$29),"",Input!AF$29)</f>
      </c>
      <c r="AG9" s="24">
        <f>IF(ISBLANK(Input!AG$29),"",Input!AG$29)</f>
      </c>
      <c r="AH9" s="24">
        <f>IF(ISBLANK(Input!AH$29),"",Input!AH$29)</f>
      </c>
      <c r="AI9" s="24">
        <f>IF(ISBLANK(Input!AI$29),"",Input!AI$29)</f>
      </c>
      <c r="AJ9" s="24">
        <f>IF(ISBLANK(Input!AJ$29),"",Input!AJ$29)</f>
      </c>
      <c r="AK9" s="24">
        <f>IF(ISBLANK(Input!AK$29),"",Input!AK$29)</f>
      </c>
      <c r="AL9" s="24">
        <f>IF(ISBLANK(Input!AL$29),"",Input!AL$29)</f>
      </c>
      <c r="AM9" s="24">
        <f>IF(ISBLANK(Input!AM$29),"",Input!AM$29)</f>
      </c>
      <c r="AN9" s="24">
        <f>IF(ISBLANK(Input!AN$29),"",Input!AN$29)</f>
      </c>
      <c r="AO9" s="24">
        <f>IF(ISBLANK(Input!AO$29),"",Input!AO$29)</f>
      </c>
      <c r="AP9" s="24">
        <f>IF(ISBLANK(Input!AP$29),"",Input!AP$29)</f>
      </c>
      <c r="AQ9" s="24">
        <f>IF(ISBLANK(Input!AQ$29),"",Input!AQ$29)</f>
      </c>
      <c r="AR9" s="24">
        <f>IF(ISBLANK(Input!AR$29),"",Input!AR$29)</f>
      </c>
      <c r="AS9" s="24">
        <f>IF(ISBLANK(Input!AS$29),"",Input!AS$29)</f>
      </c>
      <c r="AT9" s="24">
        <f>IF(ISBLANK(Input!AT$29),"",Input!AT$29)</f>
      </c>
      <c r="AU9" s="24">
        <f>IF(ISBLANK(Input!AU$29),"",Input!AU$29)</f>
      </c>
      <c r="AV9" s="24">
        <f>IF(ISBLANK(Input!AV$29),"",Input!AV$29)</f>
      </c>
      <c r="AW9" s="24">
        <f>IF(ISBLANK(Input!AW$29),"",Input!AW$29)</f>
      </c>
      <c r="AX9" s="24">
        <f>IF(ISBLANK(Input!AX$29),"",Input!AX$29)</f>
      </c>
      <c r="AY9" s="24">
        <f>IF(ISBLANK(Input!AY$29),"",Input!AY$29)</f>
      </c>
      <c r="AZ9" s="24">
        <f>IF(ISBLANK(Input!AZ$29),"",Input!AZ$29)</f>
      </c>
      <c r="BA9" s="24">
        <f>IF(ISBLANK(Input!BA$29),"",Input!BA$29)</f>
      </c>
      <c r="BB9" s="24">
        <f>IF(ISBLANK(Input!BB$29),"",Input!BB$29)</f>
      </c>
      <c r="BC9" s="24">
        <f>IF(ISBLANK(Input!BC$29),"",Input!BC$29)</f>
      </c>
      <c r="BD9" s="24">
        <f>IF(ISBLANK(Input!BD$29),"",Input!BD$29)</f>
      </c>
      <c r="BE9" s="24">
        <f>IF(ISBLANK(Input!BE$29),"",Input!BE$29)</f>
      </c>
      <c r="BF9" s="24">
        <f>IF(ISBLANK(Input!BF$29),"",Input!BF$29)</f>
      </c>
      <c r="BG9" s="24">
        <f>IF(ISBLANK(Input!BG$29),"",Input!BG$29)</f>
      </c>
      <c r="BH9" s="24">
        <f>IF(ISBLANK(Input!BH$29),"",Input!BH$29)</f>
      </c>
      <c r="BI9" s="24">
        <f>IF(ISBLANK(Input!BI$29),"",Input!BI$29)</f>
      </c>
      <c r="BJ9" s="24">
        <f>IF(ISBLANK(Input!BJ$29),"",Input!BJ$29)</f>
      </c>
      <c r="BK9" s="24">
        <f>IF(ISBLANK(Input!BK$29),"",Input!BK$29)</f>
      </c>
      <c r="BL9" s="24">
        <f>IF(ISBLANK(Input!BL$29),"",Input!BL$29)</f>
      </c>
      <c r="BM9" s="24">
        <f>IF(ISBLANK(Input!BM$29),"",Input!BM$29)</f>
      </c>
      <c r="BN9" s="24">
        <f>IF(ISBLANK(Input!BN$29),"",Input!BN$29)</f>
      </c>
      <c r="BO9" s="24">
        <f>IF(ISBLANK(Input!BO$29),"",Input!BO$29)</f>
      </c>
      <c r="BP9" s="24">
        <f>IF(ISBLANK(Input!BP$29),"",Input!BP$29)</f>
      </c>
      <c r="BQ9" s="24">
        <f>IF(ISBLANK(Input!BQ$29),"",Input!BQ$29)</f>
      </c>
      <c r="BR9" s="24">
        <f>IF(ISBLANK(Input!BR$29),"",Input!BR$29)</f>
      </c>
      <c r="BS9" s="24">
        <f>IF(ISBLANK(Input!BS$29),"",Input!BS$29)</f>
      </c>
      <c r="BT9" s="24">
        <f>IF(ISBLANK(Input!BT$29),"",Input!BT$29)</f>
      </c>
      <c r="BU9" s="24">
        <f>IF(ISBLANK(Input!BU$29),"",Input!BU$29)</f>
      </c>
      <c r="BV9" s="24">
        <f>IF(ISBLANK(Input!BV$29),"",Input!BV$29)</f>
      </c>
      <c r="BW9" s="24">
        <f>IF(ISBLANK(Input!BW$29),"",Input!BW$29)</f>
      </c>
      <c r="BX9" s="24">
        <f>IF(ISBLANK(Input!BX$29),"",Input!BX$29)</f>
      </c>
      <c r="BY9" s="24">
        <f>IF(ISBLANK(Input!BY$29),"",Input!BY$29)</f>
      </c>
      <c r="BZ9" s="24">
        <f>IF(ISBLANK(Input!BZ$29),"",Input!BZ$29)</f>
      </c>
      <c r="CA9" s="24">
        <f>IF(ISBLANK(Input!CA$29),"",Input!CA$29)</f>
      </c>
      <c r="CB9" s="24">
        <f>IF(ISBLANK(Input!CB$29),"",Input!CB$29)</f>
      </c>
      <c r="CC9" s="24">
        <f>IF(ISBLANK(Input!CC$29),"",Input!CC$29)</f>
      </c>
      <c r="CD9" s="24">
        <f>IF(ISBLANK(Input!CD$29),"",Input!CD$29)</f>
      </c>
      <c r="CE9" s="24">
        <f>IF(ISBLANK(Input!CE$29),"",Input!CE$29)</f>
      </c>
      <c r="CF9" s="24">
        <f>IF(ISBLANK(Input!CF$29),"",Input!CF$29)</f>
      </c>
      <c r="CG9" s="24">
        <f>IF(ISBLANK(Input!CG$29),"",Input!CG$29)</f>
      </c>
      <c r="CH9" s="24">
        <f>IF(ISBLANK(Input!CH$29),"",Input!CH$29)</f>
      </c>
      <c r="CI9" s="24">
        <f>IF(ISBLANK(Input!CI$29),"",Input!CI$29)</f>
      </c>
      <c r="CJ9" s="24">
        <f>IF(ISBLANK(Input!CJ$29),"",Input!CJ$29)</f>
      </c>
      <c r="CK9" s="24">
        <f>IF(ISBLANK(Input!CK$29),"",Input!CK$29)</f>
      </c>
      <c r="CL9" s="24">
        <f>IF(ISBLANK(Input!CL$29),"",Input!CL$29)</f>
      </c>
      <c r="CM9" s="24">
        <f>IF(ISBLANK(Input!CM$29),"",Input!CM$29)</f>
      </c>
      <c r="CN9" s="24">
        <f>IF(ISBLANK(Input!CN$29),"",Input!CN$29)</f>
      </c>
      <c r="CO9" s="24">
        <f>IF(ISBLANK(Input!CO$29),"",Input!CO$29)</f>
      </c>
      <c r="CP9" s="24">
        <f>IF(ISBLANK(Input!CP$29),"",Input!CP$29)</f>
      </c>
      <c r="CQ9" s="24">
        <f>IF(ISBLANK(Input!CQ$29),"",Input!CQ$29)</f>
      </c>
      <c r="CR9" s="24">
        <f>IF(ISBLANK(Input!CR$29),"",Input!CR$29)</f>
      </c>
      <c r="CS9" s="24">
        <f>IF(ISBLANK(Input!CS$29),"",Input!CS$29)</f>
      </c>
      <c r="CT9" s="24">
        <f>IF(ISBLANK(Input!CT$27),"",Input!CT$27)</f>
      </c>
      <c r="CU9" s="53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</row>
    <row r="10" spans="1:144" ht="11.25">
      <c r="A10" s="14"/>
      <c r="B10" s="14"/>
      <c r="C10" s="14" t="s">
        <v>66</v>
      </c>
      <c r="D10" s="23"/>
      <c r="E10" s="24"/>
      <c r="F10" s="24">
        <f>IF(ISBLANK(Input!F$31),"",Input!F$31)</f>
        <v>0.373</v>
      </c>
      <c r="G10" s="24">
        <f>IF(ISBLANK(Input!G$31),"",Input!G$31)</f>
        <v>0.362</v>
      </c>
      <c r="H10" s="24">
        <f>IF(ISBLANK(Input!H$31),"",Input!H$31)</f>
        <v>0.395</v>
      </c>
      <c r="I10" s="24">
        <f>IF(ISBLANK(Input!I$31),"",Input!I$31)</f>
        <v>0.433</v>
      </c>
      <c r="J10" s="24">
        <f>IF(ISBLANK(Input!J$31),"",Input!J$31)</f>
        <v>0.473</v>
      </c>
      <c r="K10" s="24">
        <f>IF(ISBLANK(Input!K$31),"",Input!K$31)</f>
      </c>
      <c r="L10" s="24">
        <f>IF(ISBLANK(Input!L$31),"",Input!L$31)</f>
      </c>
      <c r="M10" s="24">
        <f>IF(ISBLANK(Input!M$31),"",Input!M$31)</f>
      </c>
      <c r="N10" s="24">
        <f>IF(ISBLANK(Input!N$31),"",Input!N$31)</f>
      </c>
      <c r="O10" s="24">
        <f>IF(ISBLANK(Input!O$31),"",Input!O$31)</f>
      </c>
      <c r="P10" s="24">
        <f>IF(ISBLANK(Input!P$31),"",Input!P$31)</f>
      </c>
      <c r="Q10" s="24">
        <f>IF(ISBLANK(Input!Q$31),"",Input!Q$31)</f>
      </c>
      <c r="R10" s="24">
        <f>IF(ISBLANK(Input!R$31),"",Input!R$31)</f>
      </c>
      <c r="S10" s="24">
        <f>IF(ISBLANK(Input!S$31),"",Input!S$31)</f>
      </c>
      <c r="T10" s="24">
        <f>IF(ISBLANK(Input!T$31),"",Input!T$31)</f>
      </c>
      <c r="U10" s="24">
        <f>IF(ISBLANK(Input!U$31),"",Input!U$31)</f>
      </c>
      <c r="V10" s="24">
        <f>IF(ISBLANK(Input!V$31),"",Input!V$31)</f>
      </c>
      <c r="W10" s="24">
        <f>IF(ISBLANK(Input!W$31),"",Input!W$31)</f>
      </c>
      <c r="X10" s="24">
        <f>IF(ISBLANK(Input!X$31),"",Input!X$31)</f>
      </c>
      <c r="Y10" s="24">
        <f>IF(ISBLANK(Input!Y$31),"",Input!Y$31)</f>
      </c>
      <c r="Z10" s="24">
        <f>IF(ISBLANK(Input!Z$31),"",Input!Z$31)</f>
      </c>
      <c r="AA10" s="24">
        <f>IF(ISBLANK(Input!AA$31),"",Input!AA$31)</f>
      </c>
      <c r="AB10" s="24">
        <f>IF(ISBLANK(Input!AB$31),"",Input!AB$31)</f>
      </c>
      <c r="AC10" s="24">
        <f>IF(ISBLANK(Input!AC$31),"",Input!AC$31)</f>
      </c>
      <c r="AD10" s="24">
        <f>IF(ISBLANK(Input!AD$31),"",Input!AD$31)</f>
      </c>
      <c r="AE10" s="24">
        <f>IF(ISBLANK(Input!AE$31),"",Input!AE$31)</f>
      </c>
      <c r="AF10" s="24">
        <f>IF(ISBLANK(Input!AF$31),"",Input!AF$31)</f>
      </c>
      <c r="AG10" s="24">
        <f>IF(ISBLANK(Input!AG$31),"",Input!AG$31)</f>
      </c>
      <c r="AH10" s="24">
        <f>IF(ISBLANK(Input!AH$31),"",Input!AH$31)</f>
      </c>
      <c r="AI10" s="24">
        <f>IF(ISBLANK(Input!AI$31),"",Input!AI$31)</f>
      </c>
      <c r="AJ10" s="24">
        <f>IF(ISBLANK(Input!AJ$31),"",Input!AJ$31)</f>
      </c>
      <c r="AK10" s="24">
        <f>IF(ISBLANK(Input!AK$31),"",Input!AK$31)</f>
      </c>
      <c r="AL10" s="24">
        <f>IF(ISBLANK(Input!AL$31),"",Input!AL$31)</f>
      </c>
      <c r="AM10" s="24">
        <f>IF(ISBLANK(Input!AM$31),"",Input!AM$31)</f>
      </c>
      <c r="AN10" s="24">
        <f>IF(ISBLANK(Input!AN$31),"",Input!AN$31)</f>
      </c>
      <c r="AO10" s="24">
        <f>IF(ISBLANK(Input!AO$31),"",Input!AO$31)</f>
      </c>
      <c r="AP10" s="24">
        <f>IF(ISBLANK(Input!AP$31),"",Input!AP$31)</f>
      </c>
      <c r="AQ10" s="24">
        <f>IF(ISBLANK(Input!AQ$31),"",Input!AQ$31)</f>
      </c>
      <c r="AR10" s="24">
        <f>IF(ISBLANK(Input!AR$31),"",Input!AR$31)</f>
      </c>
      <c r="AS10" s="24">
        <f>IF(ISBLANK(Input!AS$31),"",Input!AS$31)</f>
      </c>
      <c r="AT10" s="24">
        <f>IF(ISBLANK(Input!AT$31),"",Input!AT$31)</f>
      </c>
      <c r="AU10" s="24">
        <f>IF(ISBLANK(Input!AU$31),"",Input!AU$31)</f>
      </c>
      <c r="AV10" s="24">
        <f>IF(ISBLANK(Input!AV$31),"",Input!AV$31)</f>
      </c>
      <c r="AW10" s="24">
        <f>IF(ISBLANK(Input!AW$31),"",Input!AW$31)</f>
      </c>
      <c r="AX10" s="24">
        <f>IF(ISBLANK(Input!AX$31),"",Input!AX$31)</f>
      </c>
      <c r="AY10" s="24">
        <f>IF(ISBLANK(Input!AY$31),"",Input!AY$31)</f>
      </c>
      <c r="AZ10" s="24">
        <f>IF(ISBLANK(Input!AZ$31),"",Input!AZ$31)</f>
      </c>
      <c r="BA10" s="24">
        <f>IF(ISBLANK(Input!BA$31),"",Input!BA$31)</f>
      </c>
      <c r="BB10" s="24">
        <f>IF(ISBLANK(Input!BB$31),"",Input!BB$31)</f>
      </c>
      <c r="BC10" s="24">
        <f>IF(ISBLANK(Input!BC$31),"",Input!BC$31)</f>
      </c>
      <c r="BD10" s="24">
        <f>IF(ISBLANK(Input!BD$31),"",Input!BD$31)</f>
      </c>
      <c r="BE10" s="24">
        <f>IF(ISBLANK(Input!BE$31),"",Input!BE$31)</f>
      </c>
      <c r="BF10" s="24">
        <f>IF(ISBLANK(Input!BF$31),"",Input!BF$31)</f>
      </c>
      <c r="BG10" s="24">
        <f>IF(ISBLANK(Input!BG$31),"",Input!BG$31)</f>
      </c>
      <c r="BH10" s="24">
        <f>IF(ISBLANK(Input!BH$31),"",Input!BH$31)</f>
      </c>
      <c r="BI10" s="24">
        <f>IF(ISBLANK(Input!BI$31),"",Input!BI$31)</f>
      </c>
      <c r="BJ10" s="24">
        <f>IF(ISBLANK(Input!BJ$31),"",Input!BJ$31)</f>
      </c>
      <c r="BK10" s="24">
        <f>IF(ISBLANK(Input!BK$31),"",Input!BK$31)</f>
      </c>
      <c r="BL10" s="24">
        <f>IF(ISBLANK(Input!BL$31),"",Input!BL$31)</f>
      </c>
      <c r="BM10" s="24">
        <f>IF(ISBLANK(Input!BM$31),"",Input!BM$31)</f>
      </c>
      <c r="BN10" s="24">
        <f>IF(ISBLANK(Input!BN$31),"",Input!BN$31)</f>
      </c>
      <c r="BO10" s="24">
        <f>IF(ISBLANK(Input!BO$31),"",Input!BO$31)</f>
      </c>
      <c r="BP10" s="24">
        <f>IF(ISBLANK(Input!BP$31),"",Input!BP$31)</f>
      </c>
      <c r="BQ10" s="24">
        <f>IF(ISBLANK(Input!BQ$31),"",Input!BQ$31)</f>
      </c>
      <c r="BR10" s="24">
        <f>IF(ISBLANK(Input!BR$31),"",Input!BR$31)</f>
      </c>
      <c r="BS10" s="24">
        <f>IF(ISBLANK(Input!BS$31),"",Input!BS$31)</f>
      </c>
      <c r="BT10" s="24">
        <f>IF(ISBLANK(Input!BT$31),"",Input!BT$31)</f>
      </c>
      <c r="BU10" s="24">
        <f>IF(ISBLANK(Input!BU$31),"",Input!BU$31)</f>
      </c>
      <c r="BV10" s="24">
        <f>IF(ISBLANK(Input!BV$31),"",Input!BV$31)</f>
      </c>
      <c r="BW10" s="24">
        <f>IF(ISBLANK(Input!BW$31),"",Input!BW$31)</f>
      </c>
      <c r="BX10" s="24">
        <f>IF(ISBLANK(Input!BX$31),"",Input!BX$31)</f>
      </c>
      <c r="BY10" s="24">
        <f>IF(ISBLANK(Input!BY$31),"",Input!BY$31)</f>
      </c>
      <c r="BZ10" s="24">
        <f>IF(ISBLANK(Input!BZ$31),"",Input!BZ$31)</f>
      </c>
      <c r="CA10" s="24">
        <f>IF(ISBLANK(Input!CA$31),"",Input!CA$31)</f>
      </c>
      <c r="CB10" s="24">
        <f>IF(ISBLANK(Input!CB$31),"",Input!CB$31)</f>
      </c>
      <c r="CC10" s="24">
        <f>IF(ISBLANK(Input!CC$31),"",Input!CC$31)</f>
      </c>
      <c r="CD10" s="24">
        <f>IF(ISBLANK(Input!CD$31),"",Input!CD$31)</f>
      </c>
      <c r="CE10" s="24">
        <f>IF(ISBLANK(Input!CE$31),"",Input!CE$31)</f>
      </c>
      <c r="CF10" s="24">
        <f>IF(ISBLANK(Input!CF$31),"",Input!CF$31)</f>
      </c>
      <c r="CG10" s="24">
        <f>IF(ISBLANK(Input!CG$31),"",Input!CG$31)</f>
      </c>
      <c r="CH10" s="24">
        <f>IF(ISBLANK(Input!CH$31),"",Input!CH$31)</f>
      </c>
      <c r="CI10" s="24">
        <f>IF(ISBLANK(Input!CI$31),"",Input!CI$31)</f>
      </c>
      <c r="CJ10" s="24">
        <f>IF(ISBLANK(Input!CJ$31),"",Input!CJ$31)</f>
      </c>
      <c r="CK10" s="24">
        <f>IF(ISBLANK(Input!CK$31),"",Input!CK$31)</f>
      </c>
      <c r="CL10" s="24">
        <f>IF(ISBLANK(Input!CL$31),"",Input!CL$31)</f>
      </c>
      <c r="CM10" s="24">
        <f>IF(ISBLANK(Input!CM$31),"",Input!CM$31)</f>
      </c>
      <c r="CN10" s="24">
        <f>IF(ISBLANK(Input!CN$31),"",Input!CN$31)</f>
      </c>
      <c r="CO10" s="24">
        <f>IF(ISBLANK(Input!CO$31),"",Input!CO$31)</f>
      </c>
      <c r="CP10" s="24">
        <f>IF(ISBLANK(Input!CP$31),"",Input!CP$31)</f>
      </c>
      <c r="CQ10" s="24">
        <f>IF(ISBLANK(Input!CQ$31),"",Input!CQ$31)</f>
      </c>
      <c r="CR10" s="24">
        <f>IF(ISBLANK(Input!CR$31),"",Input!CR$31)</f>
      </c>
      <c r="CS10" s="24">
        <f>IF(ISBLANK(Input!CS$29),"",Input!CS$29)</f>
      </c>
      <c r="CT10" s="24">
        <f>IF(ISBLANK(Input!CT$27),"",Input!CT$27)</f>
      </c>
      <c r="CU10" s="53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</row>
    <row r="11" spans="1:144" ht="11.25">
      <c r="A11" s="14"/>
      <c r="B11" s="14"/>
      <c r="C11" s="14" t="s">
        <v>24</v>
      </c>
      <c r="D11" s="23"/>
      <c r="E11" s="24"/>
      <c r="F11" s="24">
        <f>Input!F$42</f>
        <v>194.84779770773676</v>
      </c>
      <c r="G11" s="24">
        <f>Input!G$42</f>
        <v>205.3408608754988</v>
      </c>
      <c r="H11" s="24">
        <f>Input!H$42</f>
        <v>216.5544001652815</v>
      </c>
      <c r="I11" s="24">
        <f>Input!I$42</f>
        <v>227.3882651958372</v>
      </c>
      <c r="J11" s="24">
        <f>Input!J$42</f>
        <v>237.7422137396532</v>
      </c>
      <c r="K11" s="24">
        <f>Input!K$42</f>
        <v>248.8546198005135</v>
      </c>
      <c r="L11" s="24">
        <f>Input!L$42</f>
        <v>260.3364050182076</v>
      </c>
      <c r="M11" s="24">
        <f>Input!M$42</f>
        <v>270.9560101120183</v>
      </c>
      <c r="N11" s="24">
        <f>Input!N$42</f>
        <v>281.8432566222166</v>
      </c>
      <c r="O11" s="24">
        <f>Input!O$42</f>
        <v>293.04198528439946</v>
      </c>
      <c r="P11" s="24">
        <f>Input!P$42</f>
        <v>304.59699906333975</v>
      </c>
      <c r="Q11" s="24">
        <f>Input!Q$42</f>
        <v>316.618732199057</v>
      </c>
      <c r="R11" s="24">
        <f>Input!R$42</f>
        <v>329.15403977541916</v>
      </c>
      <c r="S11" s="24">
        <f>Input!S$42</f>
        <v>342.05969315912495</v>
      </c>
      <c r="T11" s="24">
        <f>Input!T$42</f>
        <v>355.3931471748577</v>
      </c>
      <c r="U11" s="24">
        <f>Input!U$42</f>
        <v>369.0454019997473</v>
      </c>
      <c r="V11" s="24">
        <f>Input!V$42</f>
        <v>383.13680801300507</v>
      </c>
      <c r="W11" s="24">
        <f>Input!W$42</f>
        <v>397.7212598550676</v>
      </c>
      <c r="X11" s="24">
        <f>Input!X$42</f>
        <v>412.8431712844419</v>
      </c>
      <c r="Y11" s="24">
        <f>Input!Y$42</f>
        <v>428.59459649233384</v>
      </c>
      <c r="Z11" s="24">
        <f>Input!Z$42</f>
        <v>444.9389055724874</v>
      </c>
      <c r="AA11" s="24">
        <f>Input!AA$42</f>
        <v>461.8677765819583</v>
      </c>
      <c r="AB11" s="24">
        <f>Input!AB$42</f>
        <v>479.4179404116938</v>
      </c>
      <c r="AC11" s="24">
        <f>Input!AC$42</f>
        <v>497.56378141640215</v>
      </c>
      <c r="AD11" s="24">
        <f>Input!AD$42</f>
        <v>516.4560105157727</v>
      </c>
      <c r="AE11" s="24">
        <f>Input!AE$42</f>
        <v>535.9984562031465</v>
      </c>
      <c r="AF11" s="24">
        <f>Input!AF$42</f>
        <v>556.3515918309531</v>
      </c>
      <c r="AG11" s="24">
        <f>Input!AG$42</f>
        <v>577.6194957280221</v>
      </c>
      <c r="AH11" s="24">
        <f>Input!AH$42</f>
        <v>599.8926138460706</v>
      </c>
      <c r="AI11" s="24">
        <f>Input!AI$42</f>
        <v>623.1934434861483</v>
      </c>
      <c r="AJ11" s="24">
        <f>Input!AJ$42</f>
        <v>647.5184454420871</v>
      </c>
      <c r="AK11" s="24">
        <f>Input!AK$42</f>
        <v>672.8467671226572</v>
      </c>
      <c r="AL11" s="24">
        <f>Input!AL$42</f>
        <v>699.200781561292</v>
      </c>
      <c r="AM11" s="24">
        <f>Input!AM$42</f>
        <v>726.4350982585395</v>
      </c>
      <c r="AN11" s="24">
        <f>Input!AN$42</f>
        <v>754.6673963601597</v>
      </c>
      <c r="AO11" s="24">
        <f>Input!AO$42</f>
        <v>783.8722693452156</v>
      </c>
      <c r="AP11" s="24">
        <f>Input!AP$42</f>
        <v>814.0557752480645</v>
      </c>
      <c r="AQ11" s="24">
        <f>Input!AQ$42</f>
        <v>845.1969259322702</v>
      </c>
      <c r="AR11" s="24">
        <f>Input!AR$42</f>
        <v>877.4183854496255</v>
      </c>
      <c r="AS11" s="24">
        <f>Input!AS$42</f>
        <v>910.7387357584678</v>
      </c>
      <c r="AT11" s="24">
        <f>Input!AT$42</f>
        <v>945.1149810872082</v>
      </c>
      <c r="AU11" s="24">
        <f>Input!AU$42</f>
        <v>980.5026325348756</v>
      </c>
      <c r="AV11" s="24">
        <f>Input!AV$42</f>
        <v>1016.84391862345</v>
      </c>
      <c r="AW11" s="24">
        <f>Input!AW$42</f>
        <v>1054.288826896504</v>
      </c>
      <c r="AX11" s="24">
        <f>Input!AX$42</f>
        <v>1092.7404127511338</v>
      </c>
      <c r="AY11" s="24">
        <f>Input!AY$42</f>
        <v>1132.2764759133204</v>
      </c>
      <c r="AZ11" s="24">
        <f>Input!AZ$42</f>
        <v>1173.375704441896</v>
      </c>
      <c r="BA11" s="24">
        <f>Input!BA$42</f>
        <v>1215.8983878920337</v>
      </c>
      <c r="BB11" s="24">
        <f>Input!BB$42</f>
        <v>1260.1536996865311</v>
      </c>
      <c r="BC11" s="24">
        <f>Input!BC$42</f>
        <v>1305.9003790695024</v>
      </c>
      <c r="BD11" s="24">
        <f>Input!BD$42</f>
        <v>1353.4846447155392</v>
      </c>
      <c r="BE11" s="24">
        <f>Input!BE$42</f>
        <v>1402.6179462156</v>
      </c>
      <c r="BF11" s="24">
        <f>Input!BF$42</f>
        <v>1453.4526356612982</v>
      </c>
      <c r="BG11" s="24">
        <f>Input!BG$42</f>
        <v>1506.3772947380412</v>
      </c>
      <c r="BH11" s="24">
        <f>Input!BH$42</f>
        <v>1560.4960637823785</v>
      </c>
      <c r="BI11" s="24">
        <f>Input!BI$42</f>
        <v>1616.7808741308634</v>
      </c>
      <c r="BJ11" s="24">
        <f>Input!BJ$42</f>
        <v>1675.8766781357822</v>
      </c>
      <c r="BK11" s="24">
        <f>Input!BK$42</f>
        <v>1736.834424655367</v>
      </c>
      <c r="BL11" s="24">
        <f>Input!BL$42</f>
        <v>1799.1809039927962</v>
      </c>
      <c r="BM11" s="24">
        <f>Input!BM$42</f>
        <v>1863.8202699245644</v>
      </c>
      <c r="BN11" s="24">
        <f>Input!BN$42</f>
        <v>1929.978425211653</v>
      </c>
      <c r="BO11" s="24">
        <f>Input!BO$42</f>
        <v>1997.1147481595365</v>
      </c>
      <c r="BP11" s="24">
        <f>Input!BP$42</f>
        <v>2066.467995650236</v>
      </c>
      <c r="BQ11" s="24">
        <f>Input!BQ$42</f>
        <v>2138.391254304649</v>
      </c>
      <c r="BR11" s="24">
        <f>Input!BR$42</f>
        <v>2213.1066712741176</v>
      </c>
      <c r="BS11" s="24">
        <f>Input!BS$42</f>
        <v>2290.721652412671</v>
      </c>
      <c r="BT11" s="24">
        <f>Input!BT$42</f>
        <v>2371.2905315313956</v>
      </c>
      <c r="BU11" s="24">
        <f>Input!BU$42</f>
        <v>2454.8758872646567</v>
      </c>
      <c r="BV11" s="24">
        <f>Input!BV$42</f>
        <v>2541.5207418249533</v>
      </c>
      <c r="BW11" s="24">
        <f>Input!BW$42</f>
        <v>2631.3214329898537</v>
      </c>
      <c r="BX11" s="24">
        <f>Input!BX$42</f>
        <v>2724.4236838549496</v>
      </c>
      <c r="BY11" s="24">
        <f>Input!BY$42</f>
        <v>2820.9040227642026</v>
      </c>
      <c r="BZ11" s="24">
        <f>Input!BZ$42</f>
        <v>2920.7199064187057</v>
      </c>
      <c r="CA11" s="24">
        <f>Input!CA$42</f>
        <v>3024.146802369994</v>
      </c>
      <c r="CB11" s="24">
        <f>Input!CB$42</f>
        <v>3131.270113626894</v>
      </c>
      <c r="CC11" s="24">
        <f>Input!CC$42</f>
        <v>3242.198141252583</v>
      </c>
      <c r="CD11" s="24">
        <f>Input!CD$42</f>
        <v>3357.056909096427</v>
      </c>
      <c r="CE11" s="24">
        <f>Input!CE$42</f>
        <v>3475.9948252541517</v>
      </c>
      <c r="CF11" s="24">
        <f>Input!CF$42</f>
        <v>3599.234738245742</v>
      </c>
      <c r="CG11" s="24">
        <f>Input!CG$42</f>
        <v>3726.7727488304563</v>
      </c>
      <c r="CH11" s="24">
        <f>Input!CH$42</f>
        <v>3858.859703082095</v>
      </c>
      <c r="CI11" s="24">
        <f>Input!CI$42</f>
        <v>3995.727436651248</v>
      </c>
      <c r="CJ11" s="24">
        <f>Input!CJ$42</f>
        <v>4137.415201551581</v>
      </c>
      <c r="CK11" s="24">
        <f>Input!CK$42</f>
        <v>4284.233999691291</v>
      </c>
      <c r="CL11" s="24">
        <f>Input!CL$42</f>
        <v>4436.263452320063</v>
      </c>
      <c r="CM11" s="24">
        <f>Input!CM$42</f>
        <v>4593.859385841154</v>
      </c>
      <c r="CN11" s="24">
        <f>Input!CN$42</f>
        <v>4757.012580759374</v>
      </c>
      <c r="CO11" s="24">
        <f>Input!CO$42</f>
        <v>4925.994382072962</v>
      </c>
      <c r="CP11" s="24">
        <f>Input!CP$42</f>
        <v>5101.02110846939</v>
      </c>
      <c r="CQ11" s="24">
        <f>Input!CQ$42</f>
        <v>5282.008620484508</v>
      </c>
      <c r="CR11" s="24">
        <f>Input!CR$42</f>
        <v>5469.148651443613</v>
      </c>
      <c r="CS11" s="24">
        <f>IF(ISBLANK(Input!CS$29),"",Input!CS$29)</f>
      </c>
      <c r="CT11" s="24">
        <f>IF(ISBLANK(Input!CT$27),"",Input!CT$27)</f>
      </c>
      <c r="CU11" s="53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</row>
    <row r="12" spans="1:144" ht="11.25">
      <c r="A12" s="14"/>
      <c r="B12" s="14"/>
      <c r="C12" s="14" t="s">
        <v>12</v>
      </c>
      <c r="D12" s="23"/>
      <c r="E12" s="24"/>
      <c r="F12" s="24">
        <f>IF(ISBLANK(Input!F$34),"",Input!F$34)</f>
        <v>0</v>
      </c>
      <c r="G12" s="24">
        <f>IF(ISBLANK(Input!G$34),"",Input!G$34)</f>
        <v>0</v>
      </c>
      <c r="H12" s="24">
        <f>IF(ISBLANK(Input!H$34),"",Input!H$34)</f>
        <v>0</v>
      </c>
      <c r="I12" s="24">
        <f>IF(ISBLANK(Input!I$34),"",Input!I$34)</f>
        <v>0</v>
      </c>
      <c r="J12" s="24">
        <f>IF(ISBLANK(Input!J$34),"",Input!J$34)</f>
        <v>0</v>
      </c>
      <c r="K12" s="24">
        <f>IF(ISBLANK(Input!K$34),"",Input!K$34)</f>
        <v>0</v>
      </c>
      <c r="L12" s="24">
        <f>IF(ISBLANK(Input!L$34),"",Input!L$34)</f>
        <v>0</v>
      </c>
      <c r="M12" s="24">
        <f>IF(ISBLANK(Input!M$34),"",Input!M$34)</f>
        <v>0</v>
      </c>
      <c r="N12" s="24">
        <f>IF(ISBLANK(Input!N$34),"",Input!N$34)</f>
        <v>0</v>
      </c>
      <c r="O12" s="24">
        <f>IF(ISBLANK(Input!O$34),"",Input!O$34)</f>
        <v>0</v>
      </c>
      <c r="P12" s="24">
        <f>IF(ISBLANK(Input!P$34),"",Input!P$34)</f>
      </c>
      <c r="Q12" s="24">
        <f>IF(ISBLANK(Input!Q$34),"",Input!Q$34)</f>
      </c>
      <c r="R12" s="24">
        <f>IF(ISBLANK(Input!R$34),"",Input!R$34)</f>
      </c>
      <c r="S12" s="24">
        <f>IF(ISBLANK(Input!S$34),"",Input!S$34)</f>
      </c>
      <c r="T12" s="24">
        <f>IF(ISBLANK(Input!T$34),"",Input!T$34)</f>
      </c>
      <c r="U12" s="24">
        <f>IF(ISBLANK(Input!U$34),"",Input!U$34)</f>
      </c>
      <c r="V12" s="24">
        <f>IF(ISBLANK(Input!V$34),"",Input!V$34)</f>
      </c>
      <c r="W12" s="24">
        <f>IF(ISBLANK(Input!W$34),"",Input!W$34)</f>
      </c>
      <c r="X12" s="24">
        <f>IF(ISBLANK(Input!X$34),"",Input!X$34)</f>
      </c>
      <c r="Y12" s="24">
        <f>IF(ISBLANK(Input!Y$34),"",Input!Y$34)</f>
      </c>
      <c r="Z12" s="24">
        <f>IF(ISBLANK(Input!Z$34),"",Input!Z$34)</f>
      </c>
      <c r="AA12" s="24">
        <f>IF(ISBLANK(Input!AA$34),"",Input!AA$34)</f>
      </c>
      <c r="AB12" s="24">
        <f>IF(ISBLANK(Input!AB$34),"",Input!AB$34)</f>
      </c>
      <c r="AC12" s="24">
        <f>IF(ISBLANK(Input!AC$34),"",Input!AC$34)</f>
      </c>
      <c r="AD12" s="24">
        <f>IF(ISBLANK(Input!AD$34),"",Input!AD$34)</f>
      </c>
      <c r="AE12" s="24">
        <f>IF(ISBLANK(Input!AE$34),"",Input!AE$34)</f>
      </c>
      <c r="AF12" s="24">
        <f>IF(ISBLANK(Input!AF$34),"",Input!AF$34)</f>
      </c>
      <c r="AG12" s="24">
        <f>IF(ISBLANK(Input!AG$34),"",Input!AG$34)</f>
      </c>
      <c r="AH12" s="24">
        <f>IF(ISBLANK(Input!AH$34),"",Input!AH$34)</f>
      </c>
      <c r="AI12" s="24">
        <f>IF(ISBLANK(Input!AI$34),"",Input!AI$34)</f>
      </c>
      <c r="AJ12" s="24">
        <f>IF(ISBLANK(Input!AJ$34),"",Input!AJ$34)</f>
      </c>
      <c r="AK12" s="24">
        <f>IF(ISBLANK(Input!AK$34),"",Input!AK$34)</f>
      </c>
      <c r="AL12" s="24">
        <f>IF(ISBLANK(Input!AL$34),"",Input!AL$34)</f>
      </c>
      <c r="AM12" s="24">
        <f>IF(ISBLANK(Input!AM$34),"",Input!AM$34)</f>
      </c>
      <c r="AN12" s="24">
        <f>IF(ISBLANK(Input!AN$34),"",Input!AN$34)</f>
      </c>
      <c r="AO12" s="24">
        <f>IF(ISBLANK(Input!AO$34),"",Input!AO$34)</f>
      </c>
      <c r="AP12" s="24">
        <f>IF(ISBLANK(Input!AP$34),"",Input!AP$34)</f>
      </c>
      <c r="AQ12" s="24">
        <f>IF(ISBLANK(Input!AQ$34),"",Input!AQ$34)</f>
      </c>
      <c r="AR12" s="24">
        <f>IF(ISBLANK(Input!AR$34),"",Input!AR$34)</f>
      </c>
      <c r="AS12" s="24">
        <f>IF(ISBLANK(Input!AS$34),"",Input!AS$34)</f>
      </c>
      <c r="AT12" s="24">
        <f>IF(ISBLANK(Input!AT$34),"",Input!AT$34)</f>
      </c>
      <c r="AU12" s="24">
        <f>IF(ISBLANK(Input!AU$34),"",Input!AU$34)</f>
      </c>
      <c r="AV12" s="24">
        <f>IF(ISBLANK(Input!AV$34),"",Input!AV$34)</f>
      </c>
      <c r="AW12" s="24">
        <f>IF(ISBLANK(Input!AW$34),"",Input!AW$34)</f>
      </c>
      <c r="AX12" s="24">
        <f>IF(ISBLANK(Input!AX$34),"",Input!AX$34)</f>
      </c>
      <c r="AY12" s="24">
        <f>IF(ISBLANK(Input!AY$34),"",Input!AY$34)</f>
      </c>
      <c r="AZ12" s="24">
        <f>IF(ISBLANK(Input!AZ$34),"",Input!AZ$34)</f>
      </c>
      <c r="BA12" s="24">
        <f>IF(ISBLANK(Input!BA$34),"",Input!BA$34)</f>
      </c>
      <c r="BB12" s="24">
        <f>IF(ISBLANK(Input!BB$34),"",Input!BB$34)</f>
      </c>
      <c r="BC12" s="24">
        <f>IF(ISBLANK(Input!BC$34),"",Input!BC$34)</f>
      </c>
      <c r="BD12" s="24">
        <f>IF(ISBLANK(Input!BD$34),"",Input!BD$34)</f>
      </c>
      <c r="BE12" s="24">
        <f>IF(ISBLANK(Input!BE$34),"",Input!BE$34)</f>
      </c>
      <c r="BF12" s="24">
        <f>IF(ISBLANK(Input!BF$34),"",Input!BF$34)</f>
      </c>
      <c r="BG12" s="24">
        <f>IF(ISBLANK(Input!BG$34),"",Input!BG$34)</f>
      </c>
      <c r="BH12" s="24">
        <f>IF(ISBLANK(Input!BH$34),"",Input!BH$34)</f>
      </c>
      <c r="BI12" s="24">
        <f>IF(ISBLANK(Input!BI$34),"",Input!BI$34)</f>
      </c>
      <c r="BJ12" s="24">
        <f>IF(ISBLANK(Input!BJ$34),"",Input!BJ$34)</f>
      </c>
      <c r="BK12" s="24">
        <f>IF(ISBLANK(Input!BK$34),"",Input!BK$34)</f>
      </c>
      <c r="BL12" s="24">
        <f>IF(ISBLANK(Input!BL$34),"",Input!BL$34)</f>
      </c>
      <c r="BM12" s="24">
        <f>IF(ISBLANK(Input!BM$34),"",Input!BM$34)</f>
      </c>
      <c r="BN12" s="24">
        <f>IF(ISBLANK(Input!BN$34),"",Input!BN$34)</f>
      </c>
      <c r="BO12" s="24">
        <f>IF(ISBLANK(Input!BO$34),"",Input!BO$34)</f>
      </c>
      <c r="BP12" s="24">
        <f>IF(ISBLANK(Input!BP$34),"",Input!BP$34)</f>
      </c>
      <c r="BQ12" s="24">
        <f>IF(ISBLANK(Input!BQ$34),"",Input!BQ$34)</f>
      </c>
      <c r="BR12" s="24">
        <f>IF(ISBLANK(Input!BR$34),"",Input!BR$34)</f>
      </c>
      <c r="BS12" s="24">
        <f>IF(ISBLANK(Input!BS$34),"",Input!BS$34)</f>
      </c>
      <c r="BT12" s="24">
        <f>IF(ISBLANK(Input!BT$34),"",Input!BT$34)</f>
      </c>
      <c r="BU12" s="24">
        <f>IF(ISBLANK(Input!BU$34),"",Input!BU$34)</f>
      </c>
      <c r="BV12" s="24">
        <f>IF(ISBLANK(Input!BV$34),"",Input!BV$34)</f>
      </c>
      <c r="BW12" s="24">
        <f>IF(ISBLANK(Input!BW$34),"",Input!BW$34)</f>
      </c>
      <c r="BX12" s="24">
        <f>IF(ISBLANK(Input!BX$34),"",Input!BX$34)</f>
      </c>
      <c r="BY12" s="24">
        <f>IF(ISBLANK(Input!BY$34),"",Input!BY$34)</f>
      </c>
      <c r="BZ12" s="24">
        <f>IF(ISBLANK(Input!BZ$34),"",Input!BZ$34)</f>
      </c>
      <c r="CA12" s="24">
        <f>IF(ISBLANK(Input!CA$34),"",Input!CA$34)</f>
      </c>
      <c r="CB12" s="24">
        <f>IF(ISBLANK(Input!CB$34),"",Input!CB$34)</f>
      </c>
      <c r="CC12" s="24">
        <f>IF(ISBLANK(Input!CC$34),"",Input!CC$34)</f>
      </c>
      <c r="CD12" s="24">
        <f>IF(ISBLANK(Input!CD$34),"",Input!CD$34)</f>
      </c>
      <c r="CE12" s="24">
        <f>IF(ISBLANK(Input!CE$34),"",Input!CE$34)</f>
      </c>
      <c r="CF12" s="24">
        <f>IF(ISBLANK(Input!CF$34),"",Input!CF$34)</f>
      </c>
      <c r="CG12" s="24">
        <f>IF(ISBLANK(Input!CG$34),"",Input!CG$34)</f>
      </c>
      <c r="CH12" s="24">
        <f>IF(ISBLANK(Input!CH$34),"",Input!CH$34)</f>
      </c>
      <c r="CI12" s="24">
        <f>IF(ISBLANK(Input!CI$34),"",Input!CI$34)</f>
      </c>
      <c r="CJ12" s="24">
        <f>IF(ISBLANK(Input!CJ$34),"",Input!CJ$34)</f>
      </c>
      <c r="CK12" s="24">
        <f>IF(ISBLANK(Input!CK$34),"",Input!CK$34)</f>
      </c>
      <c r="CL12" s="24">
        <f>IF(ISBLANK(Input!CL$34),"",Input!CL$34)</f>
      </c>
      <c r="CM12" s="24">
        <f>IF(ISBLANK(Input!CM$34),"",Input!CM$34)</f>
      </c>
      <c r="CN12" s="24">
        <f>IF(ISBLANK(Input!CN$34),"",Input!CN$34)</f>
      </c>
      <c r="CO12" s="24">
        <f>IF(ISBLANK(Input!CO$34),"",Input!CO$34)</f>
      </c>
      <c r="CP12" s="24">
        <f>IF(ISBLANK(Input!CP$34),"",Input!CP$34)</f>
      </c>
      <c r="CQ12" s="24">
        <f>IF(ISBLANK(Input!CQ$34),"",Input!CQ$34)</f>
      </c>
      <c r="CR12" s="24">
        <f>IF(ISBLANK(Input!CR$34),"",Input!CR$34)</f>
      </c>
      <c r="CS12" s="24">
        <f>IF(ISBLANK(Input!CS$29),"",Input!CS$29)</f>
      </c>
      <c r="CT12" s="24">
        <f>IF(ISBLANK(Input!CT$27),"",Input!CT$27)</f>
      </c>
      <c r="CU12" s="53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</row>
    <row r="13" spans="1:144" ht="11.25">
      <c r="A13" s="14"/>
      <c r="B13" s="14"/>
      <c r="C13" s="14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>
        <f>IF(ISBLANK(Input!CS$29),"",Input!CS$29)</f>
      </c>
      <c r="CT13" s="24">
        <f>IF(ISBLANK(Input!CT$27),"",Input!CT$27)</f>
      </c>
      <c r="CU13" s="5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</row>
    <row r="14" spans="1:144" ht="11.25">
      <c r="A14" s="14"/>
      <c r="B14" s="14"/>
      <c r="C14" s="14" t="s">
        <v>21</v>
      </c>
      <c r="D14" s="25">
        <f>Input!$C$22</f>
        <v>40</v>
      </c>
      <c r="E14" s="24"/>
      <c r="F14" s="2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>
        <f>IF(ISBLANK(Input!CS$29),"",Input!CS$29)</f>
      </c>
      <c r="CT14" s="24">
        <f>IF(ISBLANK(Input!CT$27),"",Input!CT$27)</f>
      </c>
      <c r="CU14" s="53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</row>
    <row r="15" spans="1:144" ht="11.25">
      <c r="A15" s="14"/>
      <c r="B15" s="14"/>
      <c r="C15" s="14" t="s">
        <v>22</v>
      </c>
      <c r="D15" s="95">
        <f>Input!$C$24</f>
        <v>2021</v>
      </c>
      <c r="E15" s="24"/>
      <c r="F15" s="2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>
        <f>IF(ISBLANK(Input!CS$29),"",Input!CS$29)</f>
      </c>
      <c r="CT15" s="24">
        <f>IF(ISBLANK(Input!CT$27),"",Input!CT$27)</f>
      </c>
      <c r="CU15" s="53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</row>
    <row r="16" spans="1:144" ht="11.25">
      <c r="A16" s="14"/>
      <c r="B16" s="14"/>
      <c r="C16" s="14" t="s">
        <v>7</v>
      </c>
      <c r="D16" s="94">
        <f>Input!$C$16</f>
        <v>0.24</v>
      </c>
      <c r="E16" s="24"/>
      <c r="F16" s="27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>
        <f>IF(ISBLANK(Input!CS$29),"",Input!CS$29)</f>
      </c>
      <c r="CT16" s="24">
        <f>IF(ISBLANK(Input!CT$27),"",Input!CT$27)</f>
      </c>
      <c r="CU16" s="53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</row>
    <row r="17" spans="1:144" ht="11.25">
      <c r="A17" s="14"/>
      <c r="B17" s="14"/>
      <c r="C17" s="14" t="s">
        <v>6</v>
      </c>
      <c r="D17" s="29">
        <f>Input!$C$13</f>
        <v>0.0865</v>
      </c>
      <c r="E17" s="24"/>
      <c r="F17" s="27"/>
      <c r="G17" s="2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24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>
        <f>IF(ISBLANK(Input!CS$29),"",Input!CS$29)</f>
      </c>
      <c r="CT17" s="24">
        <f>IF(ISBLANK(Input!CT$27),"",Input!CT$27)</f>
      </c>
      <c r="CU17" s="53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</row>
    <row r="18" spans="1:144" ht="11.25">
      <c r="A18" s="14"/>
      <c r="B18" s="14"/>
      <c r="C18" s="14" t="s">
        <v>10</v>
      </c>
      <c r="D18" s="29">
        <f>$D$17*(1-$D$16)</f>
        <v>0.06573999999999999</v>
      </c>
      <c r="E18" s="24"/>
      <c r="F18" s="27"/>
      <c r="G18" s="2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24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>
        <f>IF(ISBLANK(Input!CS$29),"",Input!CS$29)</f>
      </c>
      <c r="CT18" s="24">
        <f>IF(ISBLANK(Input!CT$27),"",Input!CT$27)</f>
      </c>
      <c r="CU18" s="53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</row>
    <row r="19" spans="1:144" ht="11.25">
      <c r="A19" s="14"/>
      <c r="B19" s="14"/>
      <c r="C19" s="14" t="s">
        <v>11</v>
      </c>
      <c r="D19" s="28">
        <f>($D$18/26)/((1+$D$18)^(1/26)-1)-1</f>
        <v>0.03125750661309379</v>
      </c>
      <c r="E19" s="24"/>
      <c r="F19" s="27"/>
      <c r="G19" s="24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>
        <f>IF(ISBLANK(Input!CS$29),"",Input!CS$29)</f>
      </c>
      <c r="CT19" s="24">
        <f>IF(ISBLANK(Input!CT$27),"",Input!CT$27)</f>
      </c>
      <c r="CU19" s="53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</row>
    <row r="20" spans="1:144" ht="11.25">
      <c r="A20" s="14"/>
      <c r="B20" s="14"/>
      <c r="C20" s="14"/>
      <c r="D20" s="28"/>
      <c r="E20" s="3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24">
        <f>IF(ISBLANK(Input!CS$29),"",Input!CS$29)</f>
      </c>
      <c r="CT20" s="24">
        <f>IF(ISBLANK(Input!CT$27),"",Input!CT$27)</f>
      </c>
      <c r="CU20" s="5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</row>
    <row r="21" spans="1:144" ht="11.25">
      <c r="A21" s="14"/>
      <c r="B21" s="15" t="s">
        <v>2</v>
      </c>
      <c r="C21" s="14"/>
      <c r="D21" s="25"/>
      <c r="E21" s="25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24">
        <f>IF(ISBLANK(Input!CS$29),"",Input!CS$29)</f>
      </c>
      <c r="CT21" s="24">
        <f>IF(ISBLANK(Input!CT$27),"",Input!CT$27)</f>
      </c>
      <c r="CU21" s="53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</row>
    <row r="22" spans="1:144" ht="11.25">
      <c r="A22" s="14"/>
      <c r="B22" s="14"/>
      <c r="C22" s="14" t="s">
        <v>46</v>
      </c>
      <c r="E22" s="25"/>
      <c r="F22" s="28">
        <f ca="1">(NPV($D$18,OFFSET(F$6,0,0,1,$D$14))-E$42/(1+$D$19))/NPV($D$18,OFFSET(F$5,0,0,1,$D$14))</f>
        <v>0.04784763772775967</v>
      </c>
      <c r="G22" s="28">
        <f aca="true" ca="1" t="shared" si="7" ref="G22:BR22">(NPV($D$18,OFFSET(G$6,0,0,1,$D$14))-F$42/(1+$D$19))/NPV($D$18,OFFSET(G$5,0,0,1,$D$14))</f>
        <v>0.04841717879553622</v>
      </c>
      <c r="H22" s="28">
        <f ca="1" t="shared" si="7"/>
        <v>0.04902238486617713</v>
      </c>
      <c r="I22" s="28">
        <f ca="1" t="shared" si="7"/>
        <v>0.04963670753706849</v>
      </c>
      <c r="J22" s="28">
        <f ca="1" t="shared" si="7"/>
        <v>0.05024803931649191</v>
      </c>
      <c r="K22" s="28">
        <f ca="1" t="shared" si="7"/>
        <v>0.050845300638802625</v>
      </c>
      <c r="L22" s="28">
        <f ca="1" t="shared" si="7"/>
        <v>0.051475268947523266</v>
      </c>
      <c r="M22" s="28">
        <f ca="1" t="shared" si="7"/>
        <v>0.05210596689914226</v>
      </c>
      <c r="N22" s="28">
        <f ca="1" t="shared" si="7"/>
        <v>0.05272759551463116</v>
      </c>
      <c r="O22" s="28">
        <f ca="1" t="shared" si="7"/>
        <v>0.052950712238319576</v>
      </c>
      <c r="P22" s="28">
        <f ca="1" t="shared" si="7"/>
        <v>0.05317698647978506</v>
      </c>
      <c r="Q22" s="28">
        <f ca="1" t="shared" si="7"/>
        <v>0.053405691754669145</v>
      </c>
      <c r="R22" s="28">
        <f ca="1" t="shared" si="7"/>
        <v>0.05363262882682079</v>
      </c>
      <c r="S22" s="28">
        <f ca="1" t="shared" si="7"/>
        <v>0.05385792475958043</v>
      </c>
      <c r="T22" s="28">
        <f ca="1" t="shared" si="7"/>
        <v>0.05408101111077043</v>
      </c>
      <c r="U22" s="28">
        <f ca="1" t="shared" si="7"/>
        <v>0.05430338198798209</v>
      </c>
      <c r="V22" s="28">
        <f ca="1" t="shared" si="7"/>
        <v>0.05452423550587487</v>
      </c>
      <c r="W22" s="28">
        <f ca="1" t="shared" si="7"/>
        <v>0.05474192905262671</v>
      </c>
      <c r="X22" s="28">
        <f ca="1" t="shared" si="7"/>
        <v>0.0549568882600542</v>
      </c>
      <c r="Y22" s="28">
        <f ca="1" t="shared" si="7"/>
        <v>0.055170292909431255</v>
      </c>
      <c r="Z22" s="28">
        <f ca="1" t="shared" si="7"/>
        <v>0.05538191465481045</v>
      </c>
      <c r="AA22" s="28">
        <f ca="1" t="shared" si="7"/>
        <v>0.05559296673059817</v>
      </c>
      <c r="AB22" s="28">
        <f ca="1" t="shared" si="7"/>
        <v>0.05580526115985412</v>
      </c>
      <c r="AC22" s="28">
        <f ca="1" t="shared" si="7"/>
        <v>0.05601884494712012</v>
      </c>
      <c r="AD22" s="28">
        <f ca="1" t="shared" si="7"/>
        <v>0.05623343317853552</v>
      </c>
      <c r="AE22" s="28">
        <f ca="1" t="shared" si="7"/>
        <v>0.056448253967807484</v>
      </c>
      <c r="AF22" s="28">
        <f ca="1" t="shared" si="7"/>
        <v>0.05666285407439658</v>
      </c>
      <c r="AG22" s="28">
        <f ca="1" t="shared" si="7"/>
        <v>0.056876714232972574</v>
      </c>
      <c r="AH22" s="28">
        <f ca="1" t="shared" si="7"/>
        <v>0.057089346263170394</v>
      </c>
      <c r="AI22" s="28">
        <f ca="1" t="shared" si="7"/>
        <v>0.05730033075289512</v>
      </c>
      <c r="AJ22" s="28">
        <f ca="1" t="shared" si="7"/>
        <v>0.05750931223194445</v>
      </c>
      <c r="AK22" s="28">
        <f ca="1" t="shared" si="7"/>
        <v>0.057716052514139735</v>
      </c>
      <c r="AL22" s="28">
        <f ca="1" t="shared" si="7"/>
        <v>0.057920508411923546</v>
      </c>
      <c r="AM22" s="28">
        <f ca="1" t="shared" si="7"/>
        <v>0.058122584468098225</v>
      </c>
      <c r="AN22" s="28">
        <f ca="1" t="shared" si="7"/>
        <v>0.058322233541612485</v>
      </c>
      <c r="AO22" s="28">
        <f ca="1" t="shared" si="7"/>
        <v>0.0585194007370192</v>
      </c>
      <c r="AP22" s="28">
        <f ca="1" t="shared" si="7"/>
        <v>0.05871413208781654</v>
      </c>
      <c r="AQ22" s="28">
        <f ca="1" t="shared" si="7"/>
        <v>0.05890647645678548</v>
      </c>
      <c r="AR22" s="28">
        <f ca="1" t="shared" si="7"/>
        <v>0.05909647136879833</v>
      </c>
      <c r="AS22" s="28">
        <f ca="1" t="shared" si="7"/>
        <v>0.05928407140239653</v>
      </c>
      <c r="AT22" s="28">
        <f ca="1" t="shared" si="7"/>
        <v>0.059469304319230865</v>
      </c>
      <c r="AU22" s="28">
        <f ca="1" t="shared" si="7"/>
        <v>0.059652230643397815</v>
      </c>
      <c r="AV22" s="28">
        <f ca="1" t="shared" si="7"/>
        <v>0.059832889700539356</v>
      </c>
      <c r="AW22" s="28">
        <f ca="1" t="shared" si="7"/>
        <v>0.06001127323632841</v>
      </c>
      <c r="AX22" s="28">
        <f ca="1" t="shared" si="7"/>
        <v>0.060187262106915856</v>
      </c>
      <c r="AY22" s="28">
        <f ca="1" t="shared" si="7"/>
        <v>0.06036073443536486</v>
      </c>
      <c r="AZ22" s="28">
        <f ca="1" t="shared" si="7"/>
        <v>0.060531602710575956</v>
      </c>
      <c r="BA22" s="28">
        <f ca="1" t="shared" si="7"/>
        <v>0.06069971448708585</v>
      </c>
      <c r="BB22" s="28">
        <f ca="1" t="shared" si="7"/>
        <v>0.06086504710761306</v>
      </c>
      <c r="BC22" s="28">
        <f ca="1" t="shared" si="7"/>
        <v>0.06102763075349678</v>
      </c>
      <c r="BD22" s="28">
        <f ca="1" t="shared" si="7"/>
        <v>0.06118757388943316</v>
      </c>
      <c r="BE22" s="28">
        <f ca="1" t="shared" si="7"/>
        <v>0.06134497508728365</v>
      </c>
      <c r="BF22" s="28">
        <f ca="1" t="shared" si="7"/>
        <v>0.061499980464472206</v>
      </c>
      <c r="BG22" s="28">
        <f ca="1" t="shared" si="7"/>
        <v>0.06165271560793735</v>
      </c>
      <c r="BH22" s="28">
        <f ca="1" t="shared" si="7"/>
        <v>0.06180334392081028</v>
      </c>
      <c r="BI22" s="28">
        <f ca="1" t="shared" si="7"/>
        <v>0.06195204419968648</v>
      </c>
      <c r="BJ22" s="28">
        <f ca="1" t="shared" si="7"/>
        <v>0.06209895437031677</v>
      </c>
      <c r="BK22" s="28">
        <f ca="1" t="shared" si="7"/>
        <v>0.062244171475055336</v>
      </c>
      <c r="BL22" s="28">
        <f ca="1" t="shared" si="7"/>
        <v>0.06238779567979972</v>
      </c>
      <c r="BM22" s="28">
        <f ca="1" t="shared" si="7"/>
        <v>0.06252984195346387</v>
      </c>
      <c r="BN22" s="28">
        <f ca="1" t="shared" si="7"/>
        <v>0.06267032215574393</v>
      </c>
      <c r="BO22" s="28">
        <f ca="1" t="shared" si="7"/>
        <v>0.06280924818913854</v>
      </c>
      <c r="BP22" s="28">
        <f ca="1" t="shared" si="7"/>
        <v>0.0629466584896326</v>
      </c>
      <c r="BQ22" s="28">
        <f ca="1" t="shared" si="7"/>
        <v>0.06308257056474581</v>
      </c>
      <c r="BR22" s="28">
        <f ca="1" t="shared" si="7"/>
        <v>0.06321699883344573</v>
      </c>
      <c r="BS22" s="28">
        <f aca="true" ca="1" t="shared" si="8" ref="BS22:CR22">(NPV($D$18,OFFSET(BS$6,0,0,1,$D$14))-BR$42/(1+$D$19))/NPV($D$18,OFFSET(BS$5,0,0,1,$D$14))</f>
        <v>0.06334996481135736</v>
      </c>
      <c r="BT22" s="28">
        <f ca="1" t="shared" si="8"/>
        <v>0.06348149268926681</v>
      </c>
      <c r="BU22" s="28">
        <f ca="1" t="shared" si="8"/>
        <v>0.06361160691760173</v>
      </c>
      <c r="BV22" s="28">
        <f ca="1" t="shared" si="8"/>
        <v>0.06374030878537153</v>
      </c>
      <c r="BW22" s="28">
        <f ca="1" t="shared" si="8"/>
        <v>0.06386763398035504</v>
      </c>
      <c r="BX22" s="28">
        <f ca="1" t="shared" si="8"/>
        <v>0.0639936038269093</v>
      </c>
      <c r="BY22" s="28">
        <f ca="1" t="shared" si="8"/>
        <v>0.06411822797761388</v>
      </c>
      <c r="BZ22" s="28">
        <f ca="1" t="shared" si="8"/>
        <v>0.06424152792524164</v>
      </c>
      <c r="CA22" s="28">
        <f ca="1" t="shared" si="8"/>
        <v>0.06436353126591221</v>
      </c>
      <c r="CB22" s="28">
        <f ca="1" t="shared" si="8"/>
        <v>0.06448424751859214</v>
      </c>
      <c r="CC22" s="28">
        <f ca="1" t="shared" si="8"/>
        <v>0.06460369756076927</v>
      </c>
      <c r="CD22" s="28">
        <f ca="1" t="shared" si="8"/>
        <v>0.06472189373200625</v>
      </c>
      <c r="CE22" s="28">
        <f ca="1" t="shared" si="8"/>
        <v>0.06483885451686419</v>
      </c>
      <c r="CF22" s="28">
        <f ca="1" t="shared" si="8"/>
        <v>0.06495460954822685</v>
      </c>
      <c r="CG22" s="28">
        <f ca="1" t="shared" si="8"/>
        <v>0.06506916340101924</v>
      </c>
      <c r="CH22" s="28">
        <f ca="1" t="shared" si="8"/>
        <v>0.0651825388069614</v>
      </c>
      <c r="CI22" s="28">
        <f ca="1" t="shared" si="8"/>
        <v>0.06529475061461741</v>
      </c>
      <c r="CJ22" s="28">
        <f ca="1" t="shared" si="8"/>
        <v>0.06540581589093523</v>
      </c>
      <c r="CK22" s="28">
        <f ca="1" t="shared" si="8"/>
        <v>0.06551576032883918</v>
      </c>
      <c r="CL22" s="28">
        <f ca="1" t="shared" si="8"/>
        <v>0.0656245923515058</v>
      </c>
      <c r="CM22" s="28">
        <f ca="1" t="shared" si="8"/>
        <v>0.0657323198213889</v>
      </c>
      <c r="CN22" s="28">
        <f ca="1" t="shared" si="8"/>
        <v>0.06583896934531937</v>
      </c>
      <c r="CO22" s="28">
        <f ca="1" t="shared" si="8"/>
        <v>0.06594455933504245</v>
      </c>
      <c r="CP22" s="28">
        <f ca="1" t="shared" si="8"/>
        <v>0.06604909833129927</v>
      </c>
      <c r="CQ22" s="28">
        <f ca="1" t="shared" si="8"/>
        <v>0.06615260134906249</v>
      </c>
      <c r="CR22" s="28">
        <f ca="1" t="shared" si="8"/>
        <v>0.06625508570701988</v>
      </c>
      <c r="CS22" s="24">
        <f>IF(ISBLANK(Input!CS$29),"",Input!CS$29)</f>
      </c>
      <c r="CT22" s="24">
        <f>IF(ISBLANK(Input!CT$27),"",Input!CT$27)</f>
      </c>
      <c r="CU22" s="53"/>
      <c r="CV22" s="25"/>
      <c r="CW22" s="28"/>
      <c r="CX22" s="25"/>
      <c r="CY22" s="25"/>
      <c r="CZ22" s="28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</row>
    <row r="23" spans="1:144" ht="11.25">
      <c r="A23" s="14"/>
      <c r="B23" s="14"/>
      <c r="C23" s="14" t="s">
        <v>47</v>
      </c>
      <c r="D23" s="25"/>
      <c r="E23" s="25"/>
      <c r="F23" s="24">
        <f aca="true" t="shared" si="9" ref="F23:BQ23">F$5*F$22</f>
        <v>9.684256501616176</v>
      </c>
      <c r="G23" s="24">
        <f t="shared" si="9"/>
        <v>10.336818850937156</v>
      </c>
      <c r="H23" s="24">
        <f t="shared" si="9"/>
        <v>11.041429405235247</v>
      </c>
      <c r="I23" s="24">
        <f t="shared" si="9"/>
        <v>11.74683782234069</v>
      </c>
      <c r="J23" s="24">
        <f t="shared" si="9"/>
        <v>12.4447918933961</v>
      </c>
      <c r="K23" s="24">
        <f t="shared" si="9"/>
        <v>13.189752512872623</v>
      </c>
      <c r="L23" s="24">
        <f t="shared" si="9"/>
        <v>13.978803999933454</v>
      </c>
      <c r="M23" s="24">
        <f t="shared" si="9"/>
        <v>14.740281737228974</v>
      </c>
      <c r="N23" s="24">
        <f t="shared" si="9"/>
        <v>15.53018095857198</v>
      </c>
      <c r="O23" s="24">
        <f t="shared" si="9"/>
        <v>16.231506072317796</v>
      </c>
      <c r="P23" s="24">
        <f t="shared" si="9"/>
        <v>16.961364345456584</v>
      </c>
      <c r="Q23" s="24">
        <f t="shared" si="9"/>
        <v>17.725141926610423</v>
      </c>
      <c r="R23" s="24">
        <f t="shared" si="9"/>
        <v>18.5240991490177</v>
      </c>
      <c r="S23" s="24">
        <f t="shared" si="9"/>
        <v>19.352958183563402</v>
      </c>
      <c r="T23" s="24">
        <f t="shared" si="9"/>
        <v>20.21303418580485</v>
      </c>
      <c r="U23" s="24">
        <f t="shared" si="9"/>
        <v>21.10487540170985</v>
      </c>
      <c r="V23" s="24">
        <f t="shared" si="9"/>
        <v>22.030481244019306</v>
      </c>
      <c r="W23" s="24">
        <f t="shared" si="9"/>
        <v>22.9914172982815</v>
      </c>
      <c r="X23" s="24">
        <f t="shared" si="9"/>
        <v>23.988964192777416</v>
      </c>
      <c r="Y23" s="24">
        <f t="shared" si="9"/>
        <v>25.027727766973555</v>
      </c>
      <c r="Z23" s="24">
        <f t="shared" si="9"/>
        <v>26.107368924018274</v>
      </c>
      <c r="AA23" s="24">
        <f t="shared" si="9"/>
        <v>27.22940576522353</v>
      </c>
      <c r="AB23" s="24">
        <f t="shared" si="9"/>
        <v>28.39774472392027</v>
      </c>
      <c r="AC23" s="24">
        <f t="shared" si="9"/>
        <v>29.612502954739476</v>
      </c>
      <c r="AD23" s="24">
        <f t="shared" si="9"/>
        <v>30.880028664345858</v>
      </c>
      <c r="AE23" s="24">
        <f t="shared" si="9"/>
        <v>32.19864164194714</v>
      </c>
      <c r="AF23" s="24">
        <f t="shared" si="9"/>
        <v>33.57407851224309</v>
      </c>
      <c r="AG23" s="24">
        <f t="shared" si="9"/>
        <v>35.00935600088274</v>
      </c>
      <c r="AH23" s="24">
        <f t="shared" si="9"/>
        <v>36.51017228221677</v>
      </c>
      <c r="AI23" s="24">
        <f t="shared" si="9"/>
        <v>38.07816704399511</v>
      </c>
      <c r="AJ23" s="24">
        <f t="shared" si="9"/>
        <v>39.7135696196739</v>
      </c>
      <c r="AK23" s="24">
        <f t="shared" si="9"/>
        <v>41.418715245303325</v>
      </c>
      <c r="AL23" s="24">
        <f t="shared" si="9"/>
        <v>43.194630067245555</v>
      </c>
      <c r="AM23" s="24">
        <f t="shared" si="9"/>
        <v>45.03820097354933</v>
      </c>
      <c r="AN23" s="24">
        <f t="shared" si="9"/>
        <v>46.95532512109403</v>
      </c>
      <c r="AO23" s="24">
        <f t="shared" si="9"/>
        <v>48.946413706251164</v>
      </c>
      <c r="AP23" s="24">
        <f t="shared" si="9"/>
        <v>51.01188126649165</v>
      </c>
      <c r="AQ23" s="24">
        <f t="shared" si="9"/>
        <v>53.15320310556439</v>
      </c>
      <c r="AR23" s="24">
        <f t="shared" si="9"/>
        <v>55.374657376117405</v>
      </c>
      <c r="AS23" s="24">
        <f t="shared" si="9"/>
        <v>57.67768339229811</v>
      </c>
      <c r="AT23" s="24">
        <f t="shared" si="9"/>
        <v>60.060387787217635</v>
      </c>
      <c r="AU23" s="24">
        <f t="shared" si="9"/>
        <v>62.52076046768482</v>
      </c>
      <c r="AV23" s="24">
        <f t="shared" si="9"/>
        <v>65.06282168554353</v>
      </c>
      <c r="AW23" s="24">
        <f t="shared" si="9"/>
        <v>67.69401498778744</v>
      </c>
      <c r="AX23" s="24">
        <f t="shared" si="9"/>
        <v>70.41262828737906</v>
      </c>
      <c r="AY23" s="24">
        <f t="shared" si="9"/>
        <v>73.22170862689555</v>
      </c>
      <c r="AZ23" s="24">
        <f t="shared" si="9"/>
        <v>76.14195446290745</v>
      </c>
      <c r="BA23" s="24">
        <f t="shared" si="9"/>
        <v>79.16836156315735</v>
      </c>
      <c r="BB23" s="24">
        <f t="shared" si="9"/>
        <v>82.31565596013881</v>
      </c>
      <c r="BC23" s="24">
        <f t="shared" si="9"/>
        <v>85.57609123622959</v>
      </c>
      <c r="BD23" s="24">
        <f t="shared" si="9"/>
        <v>88.96736695235666</v>
      </c>
      <c r="BE23" s="24">
        <f t="shared" si="9"/>
        <v>92.44822074543568</v>
      </c>
      <c r="BF23" s="24">
        <f t="shared" si="9"/>
        <v>96.05624864914678</v>
      </c>
      <c r="BG23" s="24">
        <f t="shared" si="9"/>
        <v>99.81163462861521</v>
      </c>
      <c r="BH23" s="24">
        <f t="shared" si="9"/>
        <v>103.67310491546206</v>
      </c>
      <c r="BI23" s="24">
        <f t="shared" si="9"/>
        <v>107.688690589851</v>
      </c>
      <c r="BJ23" s="24">
        <f t="shared" si="9"/>
        <v>111.8923411951561</v>
      </c>
      <c r="BK23" s="24">
        <f t="shared" si="9"/>
        <v>116.23971461910011</v>
      </c>
      <c r="BL23" s="24">
        <f t="shared" si="9"/>
        <v>120.70808373474284</v>
      </c>
      <c r="BM23" s="24">
        <f t="shared" si="9"/>
        <v>125.34501486208966</v>
      </c>
      <c r="BN23" s="24">
        <f t="shared" si="9"/>
        <v>130.11465437812927</v>
      </c>
      <c r="BO23" s="24">
        <f t="shared" si="9"/>
        <v>134.98926310623523</v>
      </c>
      <c r="BP23" s="24">
        <f t="shared" si="9"/>
        <v>140.03484806180634</v>
      </c>
      <c r="BQ23" s="24">
        <f t="shared" si="9"/>
        <v>145.27166477790598</v>
      </c>
      <c r="BR23" s="24">
        <f aca="true" t="shared" si="10" ref="BR23:CR23">BR$5*BR$22</f>
        <v>150.71191084962254</v>
      </c>
      <c r="BS23" s="24">
        <f t="shared" si="10"/>
        <v>156.36485984521093</v>
      </c>
      <c r="BT23" s="24">
        <f t="shared" si="10"/>
        <v>162.23469537993515</v>
      </c>
      <c r="BU23" s="24">
        <f t="shared" si="10"/>
        <v>168.325730278152</v>
      </c>
      <c r="BV23" s="24">
        <f t="shared" si="10"/>
        <v>174.64288840798906</v>
      </c>
      <c r="BW23" s="24">
        <f t="shared" si="10"/>
        <v>181.19300175435072</v>
      </c>
      <c r="BX23" s="24">
        <f t="shared" si="10"/>
        <v>187.9885883802984</v>
      </c>
      <c r="BY23" s="24">
        <f t="shared" si="10"/>
        <v>195.03811121152708</v>
      </c>
      <c r="BZ23" s="24">
        <f t="shared" si="10"/>
        <v>202.33955050113258</v>
      </c>
      <c r="CA23" s="24">
        <f t="shared" si="10"/>
        <v>209.91286067421274</v>
      </c>
      <c r="CB23" s="24">
        <f t="shared" si="10"/>
        <v>217.76509587188184</v>
      </c>
      <c r="CC23" s="24">
        <f t="shared" si="10"/>
        <v>225.90595482092397</v>
      </c>
      <c r="CD23" s="24">
        <f t="shared" si="10"/>
        <v>234.34615817873984</v>
      </c>
      <c r="CE23" s="24">
        <f t="shared" si="10"/>
        <v>243.09614334666568</v>
      </c>
      <c r="CF23" s="24">
        <f t="shared" si="10"/>
        <v>252.1719695635667</v>
      </c>
      <c r="CG23" s="24">
        <f t="shared" si="10"/>
        <v>261.5749643813087</v>
      </c>
      <c r="CH23" s="24">
        <f t="shared" si="10"/>
        <v>271.32512409515874</v>
      </c>
      <c r="CI23" s="24">
        <f t="shared" si="10"/>
        <v>281.4399475463715</v>
      </c>
      <c r="CJ23" s="24">
        <f t="shared" si="10"/>
        <v>291.9221073371898</v>
      </c>
      <c r="CK23" s="24">
        <f t="shared" si="10"/>
        <v>302.79171755958384</v>
      </c>
      <c r="CL23" s="24">
        <f t="shared" si="10"/>
        <v>314.05683846614045</v>
      </c>
      <c r="CM23" s="24">
        <f t="shared" si="10"/>
        <v>325.7425680219139</v>
      </c>
      <c r="CN23" s="24">
        <f t="shared" si="10"/>
        <v>337.8482897460114</v>
      </c>
      <c r="CO23" s="24">
        <f t="shared" si="10"/>
        <v>350.39800927112356</v>
      </c>
      <c r="CP23" s="24">
        <f t="shared" si="10"/>
        <v>363.4097944442851</v>
      </c>
      <c r="CQ23" s="24">
        <f t="shared" si="10"/>
        <v>376.88206070467055</v>
      </c>
      <c r="CR23" s="24">
        <f t="shared" si="10"/>
        <v>390.829261879323</v>
      </c>
      <c r="CS23" s="24">
        <f>IF(ISBLANK(Input!CS$29),"",Input!CS$29)</f>
      </c>
      <c r="CT23" s="24">
        <f>IF(ISBLANK(Input!CT$27),"",Input!CT$27)</f>
      </c>
      <c r="CU23" s="53"/>
      <c r="CV23" s="25"/>
      <c r="CW23" s="25"/>
      <c r="CX23" s="25"/>
      <c r="CY23" s="25"/>
      <c r="CZ23" s="24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</row>
    <row r="24" spans="1:144" ht="11.25">
      <c r="A24" s="14"/>
      <c r="B24" s="14"/>
      <c r="C24" s="14" t="s">
        <v>48</v>
      </c>
      <c r="D24" s="25"/>
      <c r="E24" s="25"/>
      <c r="F24" s="28">
        <f aca="true" t="shared" si="11" ref="F24:BQ24">F$22-F$6/F$5</f>
        <v>0.010544860298816343</v>
      </c>
      <c r="G24" s="28">
        <f t="shared" si="11"/>
        <v>0.010224221988228949</v>
      </c>
      <c r="H24" s="28">
        <f t="shared" si="11"/>
        <v>0.01049329227722521</v>
      </c>
      <c r="I24" s="28">
        <f t="shared" si="11"/>
        <v>0.010474422979207455</v>
      </c>
      <c r="J24" s="28">
        <f t="shared" si="11"/>
        <v>0.010174103610035741</v>
      </c>
      <c r="K24" s="28">
        <f t="shared" si="11"/>
        <v>0.010157307953812596</v>
      </c>
      <c r="L24" s="28">
        <f t="shared" si="11"/>
        <v>0.010132852615437574</v>
      </c>
      <c r="M24" s="28">
        <f t="shared" si="11"/>
        <v>0.009918384986247544</v>
      </c>
      <c r="N24" s="28">
        <f t="shared" si="11"/>
        <v>0.009633202303459314</v>
      </c>
      <c r="O24" s="28">
        <f t="shared" si="11"/>
        <v>0.008917568758392336</v>
      </c>
      <c r="P24" s="28">
        <f t="shared" si="11"/>
        <v>0.008144415459820746</v>
      </c>
      <c r="Q24" s="28">
        <f t="shared" si="11"/>
        <v>0.007375058295618936</v>
      </c>
      <c r="R24" s="28">
        <f t="shared" si="11"/>
        <v>0.00662884743428753</v>
      </c>
      <c r="S24" s="28">
        <f t="shared" si="11"/>
        <v>0.005786050822281286</v>
      </c>
      <c r="T24" s="28">
        <f t="shared" si="11"/>
        <v>0.004953629460811647</v>
      </c>
      <c r="U24" s="28">
        <f t="shared" si="11"/>
        <v>0.003866601587803886</v>
      </c>
      <c r="V24" s="28">
        <f t="shared" si="11"/>
        <v>0.002766868959077448</v>
      </c>
      <c r="W24" s="28">
        <f t="shared" si="11"/>
        <v>0.0017052548557200814</v>
      </c>
      <c r="X24" s="28">
        <f t="shared" si="11"/>
        <v>0.000749122175537402</v>
      </c>
      <c r="Y24" s="28">
        <f t="shared" si="11"/>
        <v>-4.9995242964638587E-05</v>
      </c>
      <c r="Z24" s="28">
        <f t="shared" si="11"/>
        <v>-0.0007631696416581443</v>
      </c>
      <c r="AA24" s="28">
        <f t="shared" si="11"/>
        <v>-0.0014338314726354898</v>
      </c>
      <c r="AB24" s="28">
        <f t="shared" si="11"/>
        <v>-0.0020761435258417893</v>
      </c>
      <c r="AC24" s="28">
        <f t="shared" si="11"/>
        <v>-0.0027250793651901056</v>
      </c>
      <c r="AD24" s="28">
        <f t="shared" si="11"/>
        <v>-0.00328510313280532</v>
      </c>
      <c r="AE24" s="28">
        <f t="shared" si="11"/>
        <v>-0.003879280387201582</v>
      </c>
      <c r="AF24" s="28">
        <f t="shared" si="11"/>
        <v>-0.004384523577983038</v>
      </c>
      <c r="AG24" s="28">
        <f t="shared" si="11"/>
        <v>-0.004714164699845598</v>
      </c>
      <c r="AH24" s="28">
        <f t="shared" si="11"/>
        <v>-0.004885029320430674</v>
      </c>
      <c r="AI24" s="28">
        <f t="shared" si="11"/>
        <v>-0.004913184053793679</v>
      </c>
      <c r="AJ24" s="28">
        <f t="shared" si="11"/>
        <v>-0.004817725818430388</v>
      </c>
      <c r="AK24" s="28">
        <f t="shared" si="11"/>
        <v>-0.004687039536765532</v>
      </c>
      <c r="AL24" s="28">
        <f t="shared" si="11"/>
        <v>-0.004507745123370169</v>
      </c>
      <c r="AM24" s="28">
        <f t="shared" si="11"/>
        <v>-0.0044002417895471005</v>
      </c>
      <c r="AN24" s="28">
        <f t="shared" si="11"/>
        <v>-0.004321076386503732</v>
      </c>
      <c r="AO24" s="28">
        <f t="shared" si="11"/>
        <v>-0.004297831762471595</v>
      </c>
      <c r="AP24" s="28">
        <f t="shared" si="11"/>
        <v>-0.004316339870859089</v>
      </c>
      <c r="AQ24" s="28">
        <f t="shared" si="11"/>
        <v>-0.004412949093230319</v>
      </c>
      <c r="AR24" s="28">
        <f t="shared" si="11"/>
        <v>-0.004512534065075478</v>
      </c>
      <c r="AS24" s="28">
        <f t="shared" si="11"/>
        <v>-0.004612100148017696</v>
      </c>
      <c r="AT24" s="28">
        <f t="shared" si="11"/>
        <v>-0.00471705048646992</v>
      </c>
      <c r="AU24" s="28">
        <f t="shared" si="11"/>
        <v>-0.004831810419082545</v>
      </c>
      <c r="AV24" s="28">
        <f t="shared" si="11"/>
        <v>-0.005059956175226664</v>
      </c>
      <c r="AW24" s="28">
        <f t="shared" si="11"/>
        <v>-0.005353443684236313</v>
      </c>
      <c r="AX24" s="28">
        <f t="shared" si="11"/>
        <v>-0.005760775386515857</v>
      </c>
      <c r="AY24" s="28">
        <f t="shared" si="11"/>
        <v>-0.006240674468244563</v>
      </c>
      <c r="AZ24" s="28">
        <f t="shared" si="11"/>
        <v>-0.006653991978623881</v>
      </c>
      <c r="BA24" s="28">
        <f t="shared" si="11"/>
        <v>-0.007050539110419772</v>
      </c>
      <c r="BB24" s="28">
        <f t="shared" si="11"/>
        <v>-0.007364278169280952</v>
      </c>
      <c r="BC24" s="28">
        <f t="shared" si="11"/>
        <v>-0.007684143955782333</v>
      </c>
      <c r="BD24" s="28">
        <f t="shared" si="11"/>
        <v>-0.007949295687760524</v>
      </c>
      <c r="BE24" s="28">
        <f t="shared" si="11"/>
        <v>-0.00793334878114993</v>
      </c>
      <c r="BF24" s="28">
        <f t="shared" si="11"/>
        <v>-0.00792746484728614</v>
      </c>
      <c r="BG24" s="28">
        <f t="shared" si="11"/>
        <v>-0.007872081813697793</v>
      </c>
      <c r="BH24" s="28">
        <f t="shared" si="11"/>
        <v>-0.007927663020131016</v>
      </c>
      <c r="BI24" s="28">
        <f t="shared" si="11"/>
        <v>-0.007932828327468923</v>
      </c>
      <c r="BJ24" s="28">
        <f t="shared" si="11"/>
        <v>-0.0078088851276626806</v>
      </c>
      <c r="BK24" s="28">
        <f t="shared" si="11"/>
        <v>-0.007713801956997189</v>
      </c>
      <c r="BL24" s="28">
        <f t="shared" si="11"/>
        <v>-0.007708198255754632</v>
      </c>
      <c r="BM24" s="28">
        <f t="shared" si="11"/>
        <v>-0.007681390329903295</v>
      </c>
      <c r="BN24" s="28">
        <f t="shared" si="11"/>
        <v>-0.007746686291689661</v>
      </c>
      <c r="BO24" s="28">
        <f t="shared" si="11"/>
        <v>-0.007951840560391735</v>
      </c>
      <c r="BP24" s="28">
        <f t="shared" si="11"/>
        <v>-0.008161304975721748</v>
      </c>
      <c r="BQ24" s="28">
        <f t="shared" si="11"/>
        <v>-0.008345313180245686</v>
      </c>
      <c r="BR24" s="28">
        <f aca="true" t="shared" si="12" ref="BR24:CR24">BR$22-BR$6/BR$5</f>
        <v>-0.008482370728510547</v>
      </c>
      <c r="BS24" s="28">
        <f t="shared" si="12"/>
        <v>-0.008582589493926929</v>
      </c>
      <c r="BT24" s="28">
        <f t="shared" si="12"/>
        <v>-0.008646314565484398</v>
      </c>
      <c r="BU24" s="28">
        <f t="shared" si="12"/>
        <v>-0.008671639891238259</v>
      </c>
      <c r="BV24" s="28">
        <f t="shared" si="12"/>
        <v>-0.008667858846958837</v>
      </c>
      <c r="BW24" s="28">
        <f t="shared" si="12"/>
        <v>-0.008633662760129904</v>
      </c>
      <c r="BX24" s="28">
        <f t="shared" si="12"/>
        <v>-0.008579410400084975</v>
      </c>
      <c r="BY24" s="28">
        <f t="shared" si="12"/>
        <v>-0.008517545046251337</v>
      </c>
      <c r="BZ24" s="28">
        <f t="shared" si="12"/>
        <v>-0.00844836900642032</v>
      </c>
      <c r="CA24" s="28">
        <f t="shared" si="12"/>
        <v>-0.00837185692385417</v>
      </c>
      <c r="CB24" s="28">
        <f t="shared" si="12"/>
        <v>-0.00828911753215357</v>
      </c>
      <c r="CC24" s="28">
        <f t="shared" si="12"/>
        <v>-0.008205213936903072</v>
      </c>
      <c r="CD24" s="28">
        <f t="shared" si="12"/>
        <v>-0.008123668527576983</v>
      </c>
      <c r="CE24" s="28">
        <f t="shared" si="12"/>
        <v>-0.008040214343452146</v>
      </c>
      <c r="CF24" s="28">
        <f t="shared" si="12"/>
        <v>-0.007952313850987908</v>
      </c>
      <c r="CG24" s="28">
        <f t="shared" si="12"/>
        <v>-0.007862049547115876</v>
      </c>
      <c r="CH24" s="28">
        <f t="shared" si="12"/>
        <v>-0.007773667568708134</v>
      </c>
      <c r="CI24" s="28">
        <f t="shared" si="12"/>
        <v>-0.007686790297798771</v>
      </c>
      <c r="CJ24" s="28">
        <f t="shared" si="12"/>
        <v>-0.007596844286269694</v>
      </c>
      <c r="CK24" s="28">
        <f t="shared" si="12"/>
        <v>-0.007494392727262628</v>
      </c>
      <c r="CL24" s="28">
        <f t="shared" si="12"/>
        <v>-0.007384032315727929</v>
      </c>
      <c r="CM24" s="28">
        <f t="shared" si="12"/>
        <v>-0.007262541739702491</v>
      </c>
      <c r="CN24" s="28">
        <f t="shared" si="12"/>
        <v>-0.007127166681679606</v>
      </c>
      <c r="CO24" s="28">
        <f t="shared" si="12"/>
        <v>-0.006988162262281272</v>
      </c>
      <c r="CP24" s="28">
        <f t="shared" si="12"/>
        <v>-0.006849183624661373</v>
      </c>
      <c r="CQ24" s="28">
        <f t="shared" si="12"/>
        <v>-0.006717542854930397</v>
      </c>
      <c r="CR24" s="28">
        <f t="shared" si="12"/>
        <v>-0.006590916397820071</v>
      </c>
      <c r="CS24" s="24">
        <f>IF(ISBLANK(Input!CS$29),"",Input!CS$29)</f>
      </c>
      <c r="CT24" s="24">
        <f>IF(ISBLANK(Input!CT$27),"",Input!CT$27)</f>
      </c>
      <c r="CU24" s="53"/>
      <c r="CV24" s="25"/>
      <c r="CW24" s="25"/>
      <c r="CX24" s="25"/>
      <c r="CY24" s="25"/>
      <c r="CZ24" s="28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</row>
    <row r="25" spans="1:144" ht="11.25">
      <c r="A25" s="14"/>
      <c r="B25" s="14"/>
      <c r="C25" s="14" t="s">
        <v>49</v>
      </c>
      <c r="D25" s="25"/>
      <c r="E25" s="25"/>
      <c r="F25" s="24">
        <f aca="true" t="shared" si="13" ref="F25:BQ25">F$23-F$6</f>
        <v>2.134256501616175</v>
      </c>
      <c r="G25" s="24">
        <f t="shared" si="13"/>
        <v>2.1828188509371564</v>
      </c>
      <c r="H25" s="24">
        <f t="shared" si="13"/>
        <v>2.3634294052352463</v>
      </c>
      <c r="I25" s="24">
        <f t="shared" si="13"/>
        <v>2.47883782234069</v>
      </c>
      <c r="J25" s="24">
        <f t="shared" si="13"/>
        <v>2.5197918933961</v>
      </c>
      <c r="K25" s="24">
        <f t="shared" si="13"/>
        <v>2.6349018773542205</v>
      </c>
      <c r="L25" s="24">
        <f t="shared" si="13"/>
        <v>2.751712882079662</v>
      </c>
      <c r="M25" s="24">
        <f t="shared" si="13"/>
        <v>2.805816642047523</v>
      </c>
      <c r="N25" s="24">
        <f t="shared" si="13"/>
        <v>2.8373259490230733</v>
      </c>
      <c r="O25" s="24">
        <f t="shared" si="13"/>
        <v>2.7335906418158924</v>
      </c>
      <c r="P25" s="24">
        <f t="shared" si="13"/>
        <v>2.597747769089967</v>
      </c>
      <c r="Q25" s="24">
        <f t="shared" si="13"/>
        <v>2.447753239624358</v>
      </c>
      <c r="R25" s="24">
        <f t="shared" si="13"/>
        <v>2.2895284046760516</v>
      </c>
      <c r="S25" s="24">
        <f t="shared" si="13"/>
        <v>2.0791220625644975</v>
      </c>
      <c r="T25" s="24">
        <f t="shared" si="13"/>
        <v>1.8514424856094287</v>
      </c>
      <c r="U25" s="24">
        <f t="shared" si="13"/>
        <v>1.5027451652406185</v>
      </c>
      <c r="V25" s="24">
        <f t="shared" si="13"/>
        <v>1.1179515703809741</v>
      </c>
      <c r="W25" s="24">
        <f t="shared" si="13"/>
        <v>0.7162010302941617</v>
      </c>
      <c r="X25" s="24">
        <f t="shared" si="13"/>
        <v>0.3269956799581806</v>
      </c>
      <c r="Y25" s="24">
        <f t="shared" si="13"/>
        <v>-0.02268009221224787</v>
      </c>
      <c r="Z25" s="24">
        <f t="shared" si="13"/>
        <v>-0.3597627765411566</v>
      </c>
      <c r="AA25" s="24">
        <f t="shared" si="13"/>
        <v>-0.7022898985862334</v>
      </c>
      <c r="AB25" s="24">
        <f t="shared" si="13"/>
        <v>-1.056491675367134</v>
      </c>
      <c r="AC25" s="24">
        <f t="shared" si="13"/>
        <v>-1.4405227531871887</v>
      </c>
      <c r="AD25" s="24">
        <f t="shared" si="13"/>
        <v>-1.8039816026221587</v>
      </c>
      <c r="AE25" s="24">
        <f t="shared" si="13"/>
        <v>-2.212779851213334</v>
      </c>
      <c r="AF25" s="24">
        <f t="shared" si="13"/>
        <v>-2.5979337124936563</v>
      </c>
      <c r="AG25" s="24">
        <f t="shared" si="13"/>
        <v>-2.9017124573629474</v>
      </c>
      <c r="AH25" s="24">
        <f t="shared" si="13"/>
        <v>-3.124107627199507</v>
      </c>
      <c r="AI25" s="24">
        <f t="shared" si="13"/>
        <v>-3.264990631992056</v>
      </c>
      <c r="AJ25" s="24">
        <f t="shared" si="13"/>
        <v>-3.3269236280739065</v>
      </c>
      <c r="AK25" s="24">
        <f t="shared" si="13"/>
        <v>-3.3635556740338473</v>
      </c>
      <c r="AL25" s="24">
        <f t="shared" si="13"/>
        <v>-3.361682906107255</v>
      </c>
      <c r="AM25" s="24">
        <f t="shared" si="13"/>
        <v>-3.409672433933274</v>
      </c>
      <c r="AN25" s="24">
        <f t="shared" si="13"/>
        <v>-3.478905629644636</v>
      </c>
      <c r="AO25" s="24">
        <f t="shared" si="13"/>
        <v>-3.5947642805016926</v>
      </c>
      <c r="AP25" s="24">
        <f t="shared" si="13"/>
        <v>-3.750112778108779</v>
      </c>
      <c r="AQ25" s="24">
        <f t="shared" si="13"/>
        <v>-3.981945510169247</v>
      </c>
      <c r="AR25" s="24">
        <f t="shared" si="13"/>
        <v>-4.228340913828973</v>
      </c>
      <c r="AS25" s="24">
        <f t="shared" si="13"/>
        <v>-4.48712859657244</v>
      </c>
      <c r="AT25" s="24">
        <f t="shared" si="13"/>
        <v>-4.763934683151362</v>
      </c>
      <c r="AU25" s="24">
        <f t="shared" si="13"/>
        <v>-5.064160360450131</v>
      </c>
      <c r="AV25" s="24">
        <f t="shared" si="13"/>
        <v>-5.502241793988929</v>
      </c>
      <c r="AW25" s="24">
        <f t="shared" si="13"/>
        <v>-6.038800336227311</v>
      </c>
      <c r="AX25" s="24">
        <f t="shared" si="13"/>
        <v>-6.73948808665304</v>
      </c>
      <c r="AY25" s="24">
        <f t="shared" si="13"/>
        <v>-7.570365931157141</v>
      </c>
      <c r="AZ25" s="24">
        <f t="shared" si="13"/>
        <v>-8.36997422082814</v>
      </c>
      <c r="BA25" s="24">
        <f t="shared" si="13"/>
        <v>-9.195753789379836</v>
      </c>
      <c r="BB25" s="24">
        <f t="shared" si="13"/>
        <v>-9.959663501212802</v>
      </c>
      <c r="BC25" s="24">
        <f t="shared" si="13"/>
        <v>-10.775102951127963</v>
      </c>
      <c r="BD25" s="24">
        <f t="shared" si="13"/>
        <v>-11.558358364457263</v>
      </c>
      <c r="BE25" s="24">
        <f t="shared" si="13"/>
        <v>-11.955730332056419</v>
      </c>
      <c r="BF25" s="24">
        <f t="shared" si="13"/>
        <v>-12.381833762828379</v>
      </c>
      <c r="BG25" s="24">
        <f t="shared" si="13"/>
        <v>-12.744375426249903</v>
      </c>
      <c r="BH25" s="24">
        <f t="shared" si="13"/>
        <v>-13.298397592751101</v>
      </c>
      <c r="BI25" s="24">
        <f t="shared" si="13"/>
        <v>-13.789309235796452</v>
      </c>
      <c r="BJ25" s="24">
        <f t="shared" si="13"/>
        <v>-14.07035670597162</v>
      </c>
      <c r="BK25" s="24">
        <f t="shared" si="13"/>
        <v>-14.40536707069748</v>
      </c>
      <c r="BL25" s="24">
        <f t="shared" si="13"/>
        <v>-14.913843811296772</v>
      </c>
      <c r="BM25" s="24">
        <f t="shared" si="13"/>
        <v>-15.397831738960676</v>
      </c>
      <c r="BN25" s="24">
        <f t="shared" si="13"/>
        <v>-16.083488559610203</v>
      </c>
      <c r="BO25" s="24">
        <f t="shared" si="13"/>
        <v>-17.0900484965712</v>
      </c>
      <c r="BP25" s="24">
        <f t="shared" si="13"/>
        <v>-18.15612027204736</v>
      </c>
      <c r="BQ25" s="24">
        <f t="shared" si="13"/>
        <v>-19.218264695522976</v>
      </c>
      <c r="BR25" s="24">
        <f aca="true" t="shared" si="14" ref="BR25:CR25">BR$23-BR$6</f>
        <v>-20.222318753170214</v>
      </c>
      <c r="BS25" s="24">
        <f t="shared" si="14"/>
        <v>-21.18415388742673</v>
      </c>
      <c r="BT25" s="24">
        <f t="shared" si="14"/>
        <v>-22.09671118725325</v>
      </c>
      <c r="BU25" s="24">
        <f t="shared" si="14"/>
        <v>-22.94644308062493</v>
      </c>
      <c r="BV25" s="24">
        <f t="shared" si="14"/>
        <v>-23.749177470145042</v>
      </c>
      <c r="BW25" s="24">
        <f t="shared" si="14"/>
        <v>-24.4937721056626</v>
      </c>
      <c r="BX25" s="24">
        <f t="shared" si="14"/>
        <v>-25.20300707879545</v>
      </c>
      <c r="BY25" s="24">
        <f t="shared" si="14"/>
        <v>-25.909104951558618</v>
      </c>
      <c r="BZ25" s="24">
        <f t="shared" si="14"/>
        <v>-26.609566155027892</v>
      </c>
      <c r="CA25" s="24">
        <f t="shared" si="14"/>
        <v>-27.30366717731917</v>
      </c>
      <c r="CB25" s="24">
        <f t="shared" si="14"/>
        <v>-27.992580258648076</v>
      </c>
      <c r="CC25" s="24">
        <f t="shared" si="14"/>
        <v>-28.691959731599752</v>
      </c>
      <c r="CD25" s="24">
        <f t="shared" si="14"/>
        <v>-29.41432025518381</v>
      </c>
      <c r="CE25" s="24">
        <f t="shared" si="14"/>
        <v>-30.144658062480033</v>
      </c>
      <c r="CF25" s="24">
        <f t="shared" si="14"/>
        <v>-30.873107549085347</v>
      </c>
      <c r="CG25" s="24">
        <f t="shared" si="14"/>
        <v>-31.605067942501137</v>
      </c>
      <c r="CH25" s="24">
        <f t="shared" si="14"/>
        <v>-32.358225935332655</v>
      </c>
      <c r="CI25" s="24">
        <f t="shared" si="14"/>
        <v>-33.13237033373605</v>
      </c>
      <c r="CJ25" s="24">
        <f t="shared" si="14"/>
        <v>-33.90656875006886</v>
      </c>
      <c r="CK25" s="24">
        <f t="shared" si="14"/>
        <v>-34.63655209928186</v>
      </c>
      <c r="CL25" s="24">
        <f t="shared" si="14"/>
        <v>-35.33745142046763</v>
      </c>
      <c r="CM25" s="24">
        <f t="shared" si="14"/>
        <v>-35.99019482478752</v>
      </c>
      <c r="CN25" s="24">
        <f t="shared" si="14"/>
        <v>-36.572581528592764</v>
      </c>
      <c r="CO25" s="24">
        <f t="shared" si="14"/>
        <v>-37.131769017156216</v>
      </c>
      <c r="CP25" s="24">
        <f t="shared" si="14"/>
        <v>-37.68500215800589</v>
      </c>
      <c r="CQ25" s="24">
        <f t="shared" si="14"/>
        <v>-38.27092725619599</v>
      </c>
      <c r="CR25" s="24">
        <f t="shared" si="14"/>
        <v>-38.878871914211686</v>
      </c>
      <c r="CS25" s="24">
        <f>IF(ISBLANK(Input!CS$29),"",Input!CS$29)</f>
      </c>
      <c r="CT25" s="24">
        <f>IF(ISBLANK(Input!CT$27),"",Input!CT$27)</f>
      </c>
      <c r="CU25" s="53"/>
      <c r="CV25" s="25"/>
      <c r="CW25" s="25"/>
      <c r="CX25" s="25"/>
      <c r="CY25" s="25"/>
      <c r="CZ25" s="24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</row>
    <row r="26" spans="1:144" ht="11.25">
      <c r="A26" s="14"/>
      <c r="B26" s="14"/>
      <c r="C26" s="1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4">
        <f>IF(ISBLANK(Input!CS$29),"",Input!CS$29)</f>
      </c>
      <c r="CT26" s="24">
        <f>IF(ISBLANK(Input!CT$27),"",Input!CT$27)</f>
      </c>
      <c r="CU26" s="53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</row>
    <row r="27" spans="1:144" ht="11.25">
      <c r="A27" s="14"/>
      <c r="B27" s="32" t="s">
        <v>17</v>
      </c>
      <c r="C27" s="14"/>
      <c r="D27" s="25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4">
        <f>IF(ISBLANK(Input!CS$29),"",Input!CS$29)</f>
      </c>
      <c r="CT27" s="24">
        <f>IF(ISBLANK(Input!CT$27),"",Input!CT$27)</f>
      </c>
      <c r="CU27" s="53"/>
      <c r="CV27" s="25"/>
      <c r="CW27" s="25"/>
      <c r="CX27" s="25"/>
      <c r="CY27" s="25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</row>
    <row r="28" spans="1:144" ht="11.25">
      <c r="A28" s="14"/>
      <c r="B28" s="14"/>
      <c r="C28" s="14" t="s">
        <v>27</v>
      </c>
      <c r="D28" s="25"/>
      <c r="E28" s="28"/>
      <c r="F28" s="31">
        <f aca="true" t="shared" si="15" ref="F28:BQ28">IF(F$2&lt;$D$15,F$6,0)</f>
        <v>7.550000000000001</v>
      </c>
      <c r="G28" s="31">
        <f t="shared" si="15"/>
        <v>8.154</v>
      </c>
      <c r="H28" s="31">
        <f t="shared" si="15"/>
        <v>8.678</v>
      </c>
      <c r="I28" s="31">
        <f t="shared" si="15"/>
        <v>9.268</v>
      </c>
      <c r="J28" s="31">
        <f t="shared" si="15"/>
        <v>9.925</v>
      </c>
      <c r="K28" s="31">
        <f t="shared" si="15"/>
        <v>10.554850635518402</v>
      </c>
      <c r="L28" s="31">
        <f t="shared" si="15"/>
        <v>11.227091117853792</v>
      </c>
      <c r="M28" s="31">
        <f t="shared" si="15"/>
        <v>11.934465095181451</v>
      </c>
      <c r="N28" s="31">
        <f t="shared" si="15"/>
        <v>12.692855009548907</v>
      </c>
      <c r="O28" s="31">
        <f t="shared" si="15"/>
        <v>13.497915430501903</v>
      </c>
      <c r="P28" s="31">
        <f t="shared" si="15"/>
        <v>0</v>
      </c>
      <c r="Q28" s="31">
        <f t="shared" si="15"/>
        <v>0</v>
      </c>
      <c r="R28" s="31">
        <f t="shared" si="15"/>
        <v>0</v>
      </c>
      <c r="S28" s="31">
        <f t="shared" si="15"/>
        <v>0</v>
      </c>
      <c r="T28" s="31">
        <f t="shared" si="15"/>
        <v>0</v>
      </c>
      <c r="U28" s="31">
        <f t="shared" si="15"/>
        <v>0</v>
      </c>
      <c r="V28" s="31">
        <f t="shared" si="15"/>
        <v>0</v>
      </c>
      <c r="W28" s="31">
        <f t="shared" si="15"/>
        <v>0</v>
      </c>
      <c r="X28" s="31">
        <f t="shared" si="15"/>
        <v>0</v>
      </c>
      <c r="Y28" s="31">
        <f t="shared" si="15"/>
        <v>0</v>
      </c>
      <c r="Z28" s="31">
        <f t="shared" si="15"/>
        <v>0</v>
      </c>
      <c r="AA28" s="31">
        <f t="shared" si="15"/>
        <v>0</v>
      </c>
      <c r="AB28" s="31">
        <f t="shared" si="15"/>
        <v>0</v>
      </c>
      <c r="AC28" s="31">
        <f t="shared" si="15"/>
        <v>0</v>
      </c>
      <c r="AD28" s="31">
        <f t="shared" si="15"/>
        <v>0</v>
      </c>
      <c r="AE28" s="31">
        <f t="shared" si="15"/>
        <v>0</v>
      </c>
      <c r="AF28" s="31">
        <f t="shared" si="15"/>
        <v>0</v>
      </c>
      <c r="AG28" s="31">
        <f t="shared" si="15"/>
        <v>0</v>
      </c>
      <c r="AH28" s="31">
        <f t="shared" si="15"/>
        <v>0</v>
      </c>
      <c r="AI28" s="31">
        <f t="shared" si="15"/>
        <v>0</v>
      </c>
      <c r="AJ28" s="31">
        <f t="shared" si="15"/>
        <v>0</v>
      </c>
      <c r="AK28" s="31">
        <f t="shared" si="15"/>
        <v>0</v>
      </c>
      <c r="AL28" s="31">
        <f t="shared" si="15"/>
        <v>0</v>
      </c>
      <c r="AM28" s="31">
        <f t="shared" si="15"/>
        <v>0</v>
      </c>
      <c r="AN28" s="31">
        <f t="shared" si="15"/>
        <v>0</v>
      </c>
      <c r="AO28" s="31">
        <f t="shared" si="15"/>
        <v>0</v>
      </c>
      <c r="AP28" s="31">
        <f t="shared" si="15"/>
        <v>0</v>
      </c>
      <c r="AQ28" s="31">
        <f t="shared" si="15"/>
        <v>0</v>
      </c>
      <c r="AR28" s="31">
        <f t="shared" si="15"/>
        <v>0</v>
      </c>
      <c r="AS28" s="31">
        <f t="shared" si="15"/>
        <v>0</v>
      </c>
      <c r="AT28" s="31">
        <f t="shared" si="15"/>
        <v>0</v>
      </c>
      <c r="AU28" s="31">
        <f t="shared" si="15"/>
        <v>0</v>
      </c>
      <c r="AV28" s="31">
        <f t="shared" si="15"/>
        <v>0</v>
      </c>
      <c r="AW28" s="31">
        <f t="shared" si="15"/>
        <v>0</v>
      </c>
      <c r="AX28" s="31">
        <f t="shared" si="15"/>
        <v>0</v>
      </c>
      <c r="AY28" s="31">
        <f t="shared" si="15"/>
        <v>0</v>
      </c>
      <c r="AZ28" s="31">
        <f t="shared" si="15"/>
        <v>0</v>
      </c>
      <c r="BA28" s="31">
        <f t="shared" si="15"/>
        <v>0</v>
      </c>
      <c r="BB28" s="31">
        <f t="shared" si="15"/>
        <v>0</v>
      </c>
      <c r="BC28" s="31">
        <f t="shared" si="15"/>
        <v>0</v>
      </c>
      <c r="BD28" s="31">
        <f t="shared" si="15"/>
        <v>0</v>
      </c>
      <c r="BE28" s="31">
        <f t="shared" si="15"/>
        <v>0</v>
      </c>
      <c r="BF28" s="31">
        <f t="shared" si="15"/>
        <v>0</v>
      </c>
      <c r="BG28" s="31">
        <f t="shared" si="15"/>
        <v>0</v>
      </c>
      <c r="BH28" s="31">
        <f t="shared" si="15"/>
        <v>0</v>
      </c>
      <c r="BI28" s="31">
        <f t="shared" si="15"/>
        <v>0</v>
      </c>
      <c r="BJ28" s="31">
        <f t="shared" si="15"/>
        <v>0</v>
      </c>
      <c r="BK28" s="31">
        <f t="shared" si="15"/>
        <v>0</v>
      </c>
      <c r="BL28" s="31">
        <f t="shared" si="15"/>
        <v>0</v>
      </c>
      <c r="BM28" s="31">
        <f t="shared" si="15"/>
        <v>0</v>
      </c>
      <c r="BN28" s="31">
        <f t="shared" si="15"/>
        <v>0</v>
      </c>
      <c r="BO28" s="31">
        <f t="shared" si="15"/>
        <v>0</v>
      </c>
      <c r="BP28" s="31">
        <f t="shared" si="15"/>
        <v>0</v>
      </c>
      <c r="BQ28" s="31">
        <f t="shared" si="15"/>
        <v>0</v>
      </c>
      <c r="BR28" s="31">
        <f aca="true" t="shared" si="16" ref="BR28:CR28">IF(BR$2&lt;$D$15,BR$6,0)</f>
        <v>0</v>
      </c>
      <c r="BS28" s="31">
        <f t="shared" si="16"/>
        <v>0</v>
      </c>
      <c r="BT28" s="31">
        <f t="shared" si="16"/>
        <v>0</v>
      </c>
      <c r="BU28" s="31">
        <f t="shared" si="16"/>
        <v>0</v>
      </c>
      <c r="BV28" s="31">
        <f t="shared" si="16"/>
        <v>0</v>
      </c>
      <c r="BW28" s="31">
        <f t="shared" si="16"/>
        <v>0</v>
      </c>
      <c r="BX28" s="31">
        <f t="shared" si="16"/>
        <v>0</v>
      </c>
      <c r="BY28" s="31">
        <f t="shared" si="16"/>
        <v>0</v>
      </c>
      <c r="BZ28" s="31">
        <f t="shared" si="16"/>
        <v>0</v>
      </c>
      <c r="CA28" s="31">
        <f t="shared" si="16"/>
        <v>0</v>
      </c>
      <c r="CB28" s="31">
        <f t="shared" si="16"/>
        <v>0</v>
      </c>
      <c r="CC28" s="31">
        <f t="shared" si="16"/>
        <v>0</v>
      </c>
      <c r="CD28" s="31">
        <f t="shared" si="16"/>
        <v>0</v>
      </c>
      <c r="CE28" s="31">
        <f t="shared" si="16"/>
        <v>0</v>
      </c>
      <c r="CF28" s="31">
        <f t="shared" si="16"/>
        <v>0</v>
      </c>
      <c r="CG28" s="31">
        <f t="shared" si="16"/>
        <v>0</v>
      </c>
      <c r="CH28" s="31">
        <f t="shared" si="16"/>
        <v>0</v>
      </c>
      <c r="CI28" s="31">
        <f t="shared" si="16"/>
        <v>0</v>
      </c>
      <c r="CJ28" s="31">
        <f t="shared" si="16"/>
        <v>0</v>
      </c>
      <c r="CK28" s="31">
        <f t="shared" si="16"/>
        <v>0</v>
      </c>
      <c r="CL28" s="31">
        <f t="shared" si="16"/>
        <v>0</v>
      </c>
      <c r="CM28" s="31">
        <f t="shared" si="16"/>
        <v>0</v>
      </c>
      <c r="CN28" s="31">
        <f t="shared" si="16"/>
        <v>0</v>
      </c>
      <c r="CO28" s="31">
        <f t="shared" si="16"/>
        <v>0</v>
      </c>
      <c r="CP28" s="31">
        <f t="shared" si="16"/>
        <v>0</v>
      </c>
      <c r="CQ28" s="31">
        <f t="shared" si="16"/>
        <v>0</v>
      </c>
      <c r="CR28" s="31">
        <f t="shared" si="16"/>
        <v>0</v>
      </c>
      <c r="CS28" s="24">
        <f>IF(ISBLANK(Input!CS$29),"",Input!CS$29)</f>
      </c>
      <c r="CT28" s="24">
        <f>IF(ISBLANK(Input!CT$27),"",Input!CT$27)</f>
      </c>
      <c r="CU28" s="53"/>
      <c r="CV28" s="25"/>
      <c r="CW28" s="25"/>
      <c r="CX28" s="25"/>
      <c r="CY28" s="25"/>
      <c r="CZ28" s="31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</row>
    <row r="29" spans="1:144" ht="11.25">
      <c r="A29" s="14"/>
      <c r="B29" s="14"/>
      <c r="C29" s="14" t="s">
        <v>28</v>
      </c>
      <c r="D29" s="25"/>
      <c r="E29" s="28"/>
      <c r="F29" s="31">
        <f>F$6+MIN(F$8,F$11)</f>
        <v>7.550000000000001</v>
      </c>
      <c r="G29" s="31">
        <f aca="true" t="shared" si="17" ref="G29:BR29">G$6+MIN(G$8,G$11)</f>
        <v>8.154</v>
      </c>
      <c r="H29" s="31">
        <f t="shared" si="17"/>
        <v>8.678</v>
      </c>
      <c r="I29" s="31">
        <f t="shared" si="17"/>
        <v>9.268</v>
      </c>
      <c r="J29" s="31">
        <f t="shared" si="17"/>
        <v>9.925</v>
      </c>
      <c r="K29" s="31">
        <f t="shared" si="17"/>
        <v>10.554850635518402</v>
      </c>
      <c r="L29" s="31">
        <f t="shared" si="17"/>
        <v>11.227091117853792</v>
      </c>
      <c r="M29" s="31">
        <f t="shared" si="17"/>
        <v>11.934465095181451</v>
      </c>
      <c r="N29" s="31">
        <f t="shared" si="17"/>
        <v>294.5361116317655</v>
      </c>
      <c r="O29" s="31">
        <f t="shared" si="17"/>
        <v>306.53990071490136</v>
      </c>
      <c r="P29" s="31">
        <f t="shared" si="17"/>
        <v>318.96061563970636</v>
      </c>
      <c r="Q29" s="31">
        <f t="shared" si="17"/>
        <v>331.89612088604304</v>
      </c>
      <c r="R29" s="31">
        <f t="shared" si="17"/>
        <v>345.3886105197608</v>
      </c>
      <c r="S29" s="31">
        <f t="shared" si="17"/>
        <v>359.33352928012386</v>
      </c>
      <c r="T29" s="31">
        <f t="shared" si="17"/>
        <v>373.75473887505314</v>
      </c>
      <c r="U29" s="31">
        <f t="shared" si="17"/>
        <v>388.64753223621653</v>
      </c>
      <c r="V29" s="31">
        <f t="shared" si="17"/>
        <v>404.0493376866434</v>
      </c>
      <c r="W29" s="31">
        <f t="shared" si="17"/>
        <v>419.99647612305495</v>
      </c>
      <c r="X29" s="31">
        <f t="shared" si="17"/>
        <v>436.5051397972611</v>
      </c>
      <c r="Y29" s="31">
        <f t="shared" si="17"/>
        <v>453.6450043515196</v>
      </c>
      <c r="Z29" s="31">
        <f t="shared" si="17"/>
        <v>471.4060372730468</v>
      </c>
      <c r="AA29" s="31">
        <f t="shared" si="17"/>
        <v>489.7994722457681</v>
      </c>
      <c r="AB29" s="31">
        <f t="shared" si="17"/>
        <v>508.8721768109812</v>
      </c>
      <c r="AC29" s="31">
        <f t="shared" si="17"/>
        <v>528.6168071243288</v>
      </c>
      <c r="AD29" s="31">
        <f t="shared" si="17"/>
        <v>549.1400207827407</v>
      </c>
      <c r="AE29" s="31">
        <f t="shared" si="17"/>
        <v>570.4098776963069</v>
      </c>
      <c r="AF29" s="31">
        <f t="shared" si="17"/>
        <v>592.5236040556898</v>
      </c>
      <c r="AG29" s="31">
        <f t="shared" si="17"/>
        <v>615.5305641862678</v>
      </c>
      <c r="AH29" s="31">
        <f t="shared" si="17"/>
        <v>639.5268937554869</v>
      </c>
      <c r="AI29" s="31">
        <f t="shared" si="17"/>
        <v>664.5366011621355</v>
      </c>
      <c r="AJ29" s="31">
        <f t="shared" si="17"/>
        <v>690.5589386898349</v>
      </c>
      <c r="AK29" s="31">
        <f t="shared" si="17"/>
        <v>717.6290380419944</v>
      </c>
      <c r="AL29" s="31">
        <f t="shared" si="17"/>
        <v>745.7570945346448</v>
      </c>
      <c r="AM29" s="31">
        <f t="shared" si="17"/>
        <v>774.8829716660221</v>
      </c>
      <c r="AN29" s="31">
        <f t="shared" si="17"/>
        <v>805.1016271108983</v>
      </c>
      <c r="AO29" s="31">
        <f t="shared" si="17"/>
        <v>836.4134473319684</v>
      </c>
      <c r="AP29" s="31">
        <f t="shared" si="17"/>
        <v>868.8177692926649</v>
      </c>
      <c r="AQ29" s="31">
        <f t="shared" si="17"/>
        <v>902.3320745480039</v>
      </c>
      <c r="AR29" s="31">
        <f t="shared" si="17"/>
        <v>937.0213837395719</v>
      </c>
      <c r="AS29" s="31">
        <f t="shared" si="17"/>
        <v>972.9035477473383</v>
      </c>
      <c r="AT29" s="31">
        <f t="shared" si="17"/>
        <v>1009.9393035575772</v>
      </c>
      <c r="AU29" s="31">
        <f t="shared" si="17"/>
        <v>1048.0875533630106</v>
      </c>
      <c r="AV29" s="31">
        <f t="shared" si="17"/>
        <v>1087.4089821029825</v>
      </c>
      <c r="AW29" s="31">
        <f t="shared" si="17"/>
        <v>1128.0216422205187</v>
      </c>
      <c r="AX29" s="31">
        <f t="shared" si="17"/>
        <v>1169.892529125166</v>
      </c>
      <c r="AY29" s="31">
        <f t="shared" si="17"/>
        <v>1213.068550471373</v>
      </c>
      <c r="AZ29" s="31">
        <f t="shared" si="17"/>
        <v>1257.8876331256315</v>
      </c>
      <c r="BA29" s="31">
        <f t="shared" si="17"/>
        <v>1304.262503244571</v>
      </c>
      <c r="BB29" s="31">
        <f t="shared" si="17"/>
        <v>1352.4290191478826</v>
      </c>
      <c r="BC29" s="31">
        <f t="shared" si="17"/>
        <v>1402.25157325686</v>
      </c>
      <c r="BD29" s="31">
        <f t="shared" si="17"/>
        <v>1454.010370032353</v>
      </c>
      <c r="BE29" s="31">
        <f t="shared" si="17"/>
        <v>1507.0218972930923</v>
      </c>
      <c r="BF29" s="31">
        <f t="shared" si="17"/>
        <v>1561.8907180732733</v>
      </c>
      <c r="BG29" s="31">
        <f t="shared" si="17"/>
        <v>1618.9333047929063</v>
      </c>
      <c r="BH29" s="31">
        <f t="shared" si="17"/>
        <v>1677.4675662905918</v>
      </c>
      <c r="BI29" s="31">
        <f t="shared" si="17"/>
        <v>1738.2588739565108</v>
      </c>
      <c r="BJ29" s="31">
        <f t="shared" si="17"/>
        <v>1801.83937603691</v>
      </c>
      <c r="BK29" s="31">
        <f t="shared" si="17"/>
        <v>1867.4795063451645</v>
      </c>
      <c r="BL29" s="31">
        <f t="shared" si="17"/>
        <v>1934.8028315388358</v>
      </c>
      <c r="BM29" s="31">
        <f t="shared" si="17"/>
        <v>2004.5631165256148</v>
      </c>
      <c r="BN29" s="31">
        <f t="shared" si="17"/>
        <v>2076.1765681493926</v>
      </c>
      <c r="BO29" s="31">
        <f t="shared" si="17"/>
        <v>2149.194059762343</v>
      </c>
      <c r="BP29" s="31">
        <f t="shared" si="17"/>
        <v>2224.6589639840895</v>
      </c>
      <c r="BQ29" s="31">
        <f t="shared" si="17"/>
        <v>2302.881183778078</v>
      </c>
      <c r="BR29" s="31">
        <f t="shared" si="17"/>
        <v>2384.04090087691</v>
      </c>
      <c r="BS29" s="31">
        <f aca="true" t="shared" si="18" ref="BS29:CR29">BS$6+MIN(BS$8,BS$11)</f>
        <v>2468.270666145309</v>
      </c>
      <c r="BT29" s="31">
        <f t="shared" si="18"/>
        <v>2555.621938098584</v>
      </c>
      <c r="BU29" s="31">
        <f t="shared" si="18"/>
        <v>2646.1480606234336</v>
      </c>
      <c r="BV29" s="31">
        <f t="shared" si="18"/>
        <v>2739.9128077030873</v>
      </c>
      <c r="BW29" s="31">
        <f t="shared" si="18"/>
        <v>2837.008206849867</v>
      </c>
      <c r="BX29" s="31">
        <f t="shared" si="18"/>
        <v>2937.6152793140436</v>
      </c>
      <c r="BY29" s="31">
        <f t="shared" si="18"/>
        <v>3041.8512389272883</v>
      </c>
      <c r="BZ29" s="31">
        <f t="shared" si="18"/>
        <v>3149.6690230748663</v>
      </c>
      <c r="CA29" s="31">
        <f t="shared" si="18"/>
        <v>3261.3633302215258</v>
      </c>
      <c r="CB29" s="31">
        <f t="shared" si="18"/>
        <v>3377.0277897574238</v>
      </c>
      <c r="CC29" s="31">
        <f t="shared" si="18"/>
        <v>3496.796055805107</v>
      </c>
      <c r="CD29" s="31">
        <f t="shared" si="18"/>
        <v>3620.8173875303505</v>
      </c>
      <c r="CE29" s="31">
        <f t="shared" si="18"/>
        <v>3749.2356266632974</v>
      </c>
      <c r="CF29" s="31">
        <f t="shared" si="18"/>
        <v>3882.279815358394</v>
      </c>
      <c r="CG29" s="31">
        <f t="shared" si="18"/>
        <v>4019.952781154266</v>
      </c>
      <c r="CH29" s="31">
        <f t="shared" si="18"/>
        <v>4162.543053112587</v>
      </c>
      <c r="CI29" s="31">
        <f t="shared" si="18"/>
        <v>4310.299754531356</v>
      </c>
      <c r="CJ29" s="31">
        <f t="shared" si="18"/>
        <v>4463.24387763884</v>
      </c>
      <c r="CK29" s="31">
        <f t="shared" si="18"/>
        <v>4621.662269350156</v>
      </c>
      <c r="CL29" s="31">
        <f t="shared" si="18"/>
        <v>4785.657742206671</v>
      </c>
      <c r="CM29" s="31">
        <f t="shared" si="18"/>
        <v>4955.592148687855</v>
      </c>
      <c r="CN29" s="31">
        <f t="shared" si="18"/>
        <v>5131.433452033978</v>
      </c>
      <c r="CO29" s="31">
        <f t="shared" si="18"/>
        <v>5313.524160361242</v>
      </c>
      <c r="CP29" s="31">
        <f t="shared" si="18"/>
        <v>5502.1159050716815</v>
      </c>
      <c r="CQ29" s="31">
        <f t="shared" si="18"/>
        <v>5697.161608445374</v>
      </c>
      <c r="CR29" s="31">
        <f t="shared" si="18"/>
        <v>5898.856785237147</v>
      </c>
      <c r="CS29" s="24">
        <f>IF(ISBLANK(Input!CS$29),"",Input!CS$29)</f>
      </c>
      <c r="CT29" s="24">
        <f>IF(ISBLANK(Input!CT$27),"",Input!CT$27)</f>
      </c>
      <c r="CU29" s="53"/>
      <c r="CV29" s="25"/>
      <c r="CW29" s="25"/>
      <c r="CX29" s="25"/>
      <c r="CY29" s="25"/>
      <c r="CZ29" s="31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</row>
    <row r="30" spans="1:144" ht="11.25">
      <c r="A30" s="14"/>
      <c r="B30" s="14"/>
      <c r="C30" s="14"/>
      <c r="D30" s="25"/>
      <c r="E30" s="28"/>
      <c r="F30" s="28"/>
      <c r="G30" s="2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4">
        <f>IF(ISBLANK(Input!CS$29),"",Input!CS$29)</f>
      </c>
      <c r="CT30" s="24">
        <f>IF(ISBLANK(Input!CT$27),"",Input!CT$27)</f>
      </c>
      <c r="CU30" s="53"/>
      <c r="CV30" s="25"/>
      <c r="CW30" s="25"/>
      <c r="CX30" s="25"/>
      <c r="CY30" s="25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</row>
    <row r="31" spans="1:144" ht="11.25">
      <c r="A31" s="14"/>
      <c r="B31" s="15" t="s">
        <v>18</v>
      </c>
      <c r="C31" s="14"/>
      <c r="D31" s="14"/>
      <c r="E31" s="14"/>
      <c r="F31" s="28"/>
      <c r="G31" s="24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4">
        <f>IF(ISBLANK(Input!CS$29),"",Input!CS$29)</f>
      </c>
      <c r="CT31" s="24">
        <f>IF(ISBLANK(Input!CT$27),"",Input!CT$27)</f>
      </c>
      <c r="CU31" s="53"/>
      <c r="CV31" s="25"/>
      <c r="CW31" s="25"/>
      <c r="CX31" s="25"/>
      <c r="CY31" s="25"/>
      <c r="CZ31" s="28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</row>
    <row r="32" spans="1:144" ht="11.25">
      <c r="A32" s="14"/>
      <c r="B32" s="14"/>
      <c r="C32" s="14" t="s">
        <v>25</v>
      </c>
      <c r="D32" s="14"/>
      <c r="E32" s="14"/>
      <c r="F32" s="24">
        <f>IF(ISBLANK(Input!F$27),MIN(MAX(F$23,F$28),F$29),F$6+F$8)</f>
        <v>7.550000000000001</v>
      </c>
      <c r="G32" s="24">
        <f>IF(ISBLANK(Input!G$27),MIN(MAX(G$23,G$28),G$29),G$6+G$8)</f>
        <v>8.154</v>
      </c>
      <c r="H32" s="24">
        <f>IF(ISBLANK(Input!H$27),MIN(MAX(H$23,H$28),H$29),H$6+H$8)</f>
        <v>8.678</v>
      </c>
      <c r="I32" s="24">
        <f>IF(ISBLANK(Input!I$27),MIN(MAX(I$23,I$28),I$29),I$6+I$8)</f>
        <v>9.268</v>
      </c>
      <c r="J32" s="24">
        <f>IF(ISBLANK(Input!J$27),MIN(MAX(J$23,J$28),J$29),J$6+J$8)</f>
        <v>9.925</v>
      </c>
      <c r="K32" s="24">
        <f>IF(ISBLANK(Input!K$27),MIN(MAX(K$23,K$28),K$29),K$6+K$8)</f>
        <v>10.554850635518402</v>
      </c>
      <c r="L32" s="24">
        <f>IF(ISBLANK(Input!L$27),MIN(MAX(L$23,L$28),L$29),L$6+L$8)</f>
        <v>11.227091117853792</v>
      </c>
      <c r="M32" s="24">
        <f>IF(ISBLANK(Input!M$27),MIN(MAX(M$23,M$28),M$29),M$6+M$8)</f>
        <v>11.934465095181451</v>
      </c>
      <c r="N32" s="24">
        <f>IF(ISBLANK(Input!N$27),MIN(MAX(N$23,N$28),N$29),N$6+N$8)</f>
        <v>15.53018095857198</v>
      </c>
      <c r="O32" s="24">
        <f>IF(ISBLANK(Input!O$27),MIN(MAX(O$23,O$28),O$29),O$6+O$8)</f>
        <v>16.231506072317796</v>
      </c>
      <c r="P32" s="24">
        <f>IF(ISBLANK(Input!P$27),MIN(MAX(P$23,P$28),P$29),P$6+P$8)</f>
        <v>16.961364345456584</v>
      </c>
      <c r="Q32" s="24">
        <f>IF(ISBLANK(Input!Q$27),MIN(MAX(Q$23,Q$28),Q$29),Q$6+Q$8)</f>
        <v>17.725141926610423</v>
      </c>
      <c r="R32" s="24">
        <f>IF(ISBLANK(Input!R$27),MIN(MAX(R$23,R$28),R$29),R$6+R$8)</f>
        <v>18.5240991490177</v>
      </c>
      <c r="S32" s="24">
        <f>IF(ISBLANK(Input!S$27),MIN(MAX(S$23,S$28),S$29),S$6+S$8)</f>
        <v>19.352958183563402</v>
      </c>
      <c r="T32" s="24">
        <f>IF(ISBLANK(Input!T$27),MIN(MAX(T$23,T$28),T$29),T$6+T$8)</f>
        <v>20.21303418580485</v>
      </c>
      <c r="U32" s="24">
        <f>IF(ISBLANK(Input!U$27),MIN(MAX(U$23,U$28),U$29),U$6+U$8)</f>
        <v>21.10487540170985</v>
      </c>
      <c r="V32" s="24">
        <f>IF(ISBLANK(Input!V$27),MIN(MAX(V$23,V$28),V$29),V$6+V$8)</f>
        <v>22.030481244019306</v>
      </c>
      <c r="W32" s="24">
        <f>IF(ISBLANK(Input!W$27),MIN(MAX(W$23,W$28),W$29),W$6+W$8)</f>
        <v>22.9914172982815</v>
      </c>
      <c r="X32" s="24">
        <f>IF(ISBLANK(Input!X$27),MIN(MAX(X$23,X$28),X$29),X$6+X$8)</f>
        <v>23.988964192777416</v>
      </c>
      <c r="Y32" s="24">
        <f>IF(ISBLANK(Input!Y$27),MIN(MAX(Y$23,Y$28),Y$29),Y$6+Y$8)</f>
        <v>25.027727766973555</v>
      </c>
      <c r="Z32" s="24">
        <f>IF(ISBLANK(Input!Z$27),MIN(MAX(Z$23,Z$28),Z$29),Z$6+Z$8)</f>
        <v>26.107368924018274</v>
      </c>
      <c r="AA32" s="24">
        <f>IF(ISBLANK(Input!AA$27),MIN(MAX(AA$23,AA$28),AA$29),AA$6+AA$8)</f>
        <v>27.22940576522353</v>
      </c>
      <c r="AB32" s="24">
        <f>IF(ISBLANK(Input!AB$27),MIN(MAX(AB$23,AB$28),AB$29),AB$6+AB$8)</f>
        <v>28.39774472392027</v>
      </c>
      <c r="AC32" s="24">
        <f>IF(ISBLANK(Input!AC$27),MIN(MAX(AC$23,AC$28),AC$29),AC$6+AC$8)</f>
        <v>29.612502954739476</v>
      </c>
      <c r="AD32" s="24">
        <f>IF(ISBLANK(Input!AD$27),MIN(MAX(AD$23,AD$28),AD$29),AD$6+AD$8)</f>
        <v>30.880028664345858</v>
      </c>
      <c r="AE32" s="24">
        <f>IF(ISBLANK(Input!AE$27),MIN(MAX(AE$23,AE$28),AE$29),AE$6+AE$8)</f>
        <v>32.19864164194714</v>
      </c>
      <c r="AF32" s="24">
        <f>IF(ISBLANK(Input!AF$27),MIN(MAX(AF$23,AF$28),AF$29),AF$6+AF$8)</f>
        <v>33.57407851224309</v>
      </c>
      <c r="AG32" s="24">
        <f>IF(ISBLANK(Input!AG$27),MIN(MAX(AG$23,AG$28),AG$29),AG$6+AG$8)</f>
        <v>35.00935600088274</v>
      </c>
      <c r="AH32" s="24">
        <f>IF(ISBLANK(Input!AH$27),MIN(MAX(AH$23,AH$28),AH$29),AH$6+AH$8)</f>
        <v>36.51017228221677</v>
      </c>
      <c r="AI32" s="24">
        <f>IF(ISBLANK(Input!AI$27),MIN(MAX(AI$23,AI$28),AI$29),AI$6+AI$8)</f>
        <v>38.07816704399511</v>
      </c>
      <c r="AJ32" s="24">
        <f>IF(ISBLANK(Input!AJ$27),MIN(MAX(AJ$23,AJ$28),AJ$29),AJ$6+AJ$8)</f>
        <v>39.7135696196739</v>
      </c>
      <c r="AK32" s="24">
        <f>IF(ISBLANK(Input!AK$27),MIN(MAX(AK$23,AK$28),AK$29),AK$6+AK$8)</f>
        <v>41.418715245303325</v>
      </c>
      <c r="AL32" s="24">
        <f>IF(ISBLANK(Input!AL$27),MIN(MAX(AL$23,AL$28),AL$29),AL$6+AL$8)</f>
        <v>43.194630067245555</v>
      </c>
      <c r="AM32" s="24">
        <f>IF(ISBLANK(Input!AM$27),MIN(MAX(AM$23,AM$28),AM$29),AM$6+AM$8)</f>
        <v>45.03820097354933</v>
      </c>
      <c r="AN32" s="24">
        <f>IF(ISBLANK(Input!AN$27),MIN(MAX(AN$23,AN$28),AN$29),AN$6+AN$8)</f>
        <v>46.95532512109403</v>
      </c>
      <c r="AO32" s="24">
        <f>IF(ISBLANK(Input!AO$27),MIN(MAX(AO$23,AO$28),AO$29),AO$6+AO$8)</f>
        <v>48.946413706251164</v>
      </c>
      <c r="AP32" s="24">
        <f>IF(ISBLANK(Input!AP$27),MIN(MAX(AP$23,AP$28),AP$29),AP$6+AP$8)</f>
        <v>51.01188126649165</v>
      </c>
      <c r="AQ32" s="24">
        <f>IF(ISBLANK(Input!AQ$27),MIN(MAX(AQ$23,AQ$28),AQ$29),AQ$6+AQ$8)</f>
        <v>53.15320310556439</v>
      </c>
      <c r="AR32" s="24">
        <f>IF(ISBLANK(Input!AR$27),MIN(MAX(AR$23,AR$28),AR$29),AR$6+AR$8)</f>
        <v>55.374657376117405</v>
      </c>
      <c r="AS32" s="24">
        <f>IF(ISBLANK(Input!AS$27),MIN(MAX(AS$23,AS$28),AS$29),AS$6+AS$8)</f>
        <v>57.67768339229811</v>
      </c>
      <c r="AT32" s="24">
        <f>IF(ISBLANK(Input!AT$27),MIN(MAX(AT$23,AT$28),AT$29),AT$6+AT$8)</f>
        <v>60.060387787217635</v>
      </c>
      <c r="AU32" s="24">
        <f>IF(ISBLANK(Input!AU$27),MIN(MAX(AU$23,AU$28),AU$29),AU$6+AU$8)</f>
        <v>62.52076046768482</v>
      </c>
      <c r="AV32" s="24">
        <f>IF(ISBLANK(Input!AV$27),MIN(MAX(AV$23,AV$28),AV$29),AV$6+AV$8)</f>
        <v>65.06282168554353</v>
      </c>
      <c r="AW32" s="24">
        <f>IF(ISBLANK(Input!AW$27),MIN(MAX(AW$23,AW$28),AW$29),AW$6+AW$8)</f>
        <v>67.69401498778744</v>
      </c>
      <c r="AX32" s="24">
        <f>IF(ISBLANK(Input!AX$27),MIN(MAX(AX$23,AX$28),AX$29),AX$6+AX$8)</f>
        <v>70.41262828737906</v>
      </c>
      <c r="AY32" s="24">
        <f>IF(ISBLANK(Input!AY$27),MIN(MAX(AY$23,AY$28),AY$29),AY$6+AY$8)</f>
        <v>73.22170862689555</v>
      </c>
      <c r="AZ32" s="24">
        <f>IF(ISBLANK(Input!AZ$27),MIN(MAX(AZ$23,AZ$28),AZ$29),AZ$6+AZ$8)</f>
        <v>76.14195446290745</v>
      </c>
      <c r="BA32" s="24">
        <f>IF(ISBLANK(Input!BA$27),MIN(MAX(BA$23,BA$28),BA$29),BA$6+BA$8)</f>
        <v>79.16836156315735</v>
      </c>
      <c r="BB32" s="24">
        <f>IF(ISBLANK(Input!BB$27),MIN(MAX(BB$23,BB$28),BB$29),BB$6+BB$8)</f>
        <v>82.31565596013881</v>
      </c>
      <c r="BC32" s="24">
        <f>IF(ISBLANK(Input!BC$27),MIN(MAX(BC$23,BC$28),BC$29),BC$6+BC$8)</f>
        <v>85.57609123622959</v>
      </c>
      <c r="BD32" s="24">
        <f>IF(ISBLANK(Input!BD$27),MIN(MAX(BD$23,BD$28),BD$29),BD$6+BD$8)</f>
        <v>88.96736695235666</v>
      </c>
      <c r="BE32" s="24">
        <f>IF(ISBLANK(Input!BE$27),MIN(MAX(BE$23,BE$28),BE$29),BE$6+BE$8)</f>
        <v>92.44822074543568</v>
      </c>
      <c r="BF32" s="24">
        <f>IF(ISBLANK(Input!BF$27),MIN(MAX(BF$23,BF$28),BF$29),BF$6+BF$8)</f>
        <v>96.05624864914678</v>
      </c>
      <c r="BG32" s="24">
        <f>IF(ISBLANK(Input!BG$27),MIN(MAX(BG$23,BG$28),BG$29),BG$6+BG$8)</f>
        <v>99.81163462861521</v>
      </c>
      <c r="BH32" s="24">
        <f>IF(ISBLANK(Input!BH$27),MIN(MAX(BH$23,BH$28),BH$29),BH$6+BH$8)</f>
        <v>103.67310491546206</v>
      </c>
      <c r="BI32" s="24">
        <f>IF(ISBLANK(Input!BI$27),MIN(MAX(BI$23,BI$28),BI$29),BI$6+BI$8)</f>
        <v>107.688690589851</v>
      </c>
      <c r="BJ32" s="24">
        <f>IF(ISBLANK(Input!BJ$27),MIN(MAX(BJ$23,BJ$28),BJ$29),BJ$6+BJ$8)</f>
        <v>111.8923411951561</v>
      </c>
      <c r="BK32" s="24">
        <f>IF(ISBLANK(Input!BK$27),MIN(MAX(BK$23,BK$28),BK$29),BK$6+BK$8)</f>
        <v>116.23971461910011</v>
      </c>
      <c r="BL32" s="24">
        <f>IF(ISBLANK(Input!BL$27),MIN(MAX(BL$23,BL$28),BL$29),BL$6+BL$8)</f>
        <v>120.70808373474284</v>
      </c>
      <c r="BM32" s="24">
        <f>IF(ISBLANK(Input!BM$27),MIN(MAX(BM$23,BM$28),BM$29),BM$6+BM$8)</f>
        <v>125.34501486208966</v>
      </c>
      <c r="BN32" s="24">
        <f>IF(ISBLANK(Input!BN$27),MIN(MAX(BN$23,BN$28),BN$29),BN$6+BN$8)</f>
        <v>130.11465437812927</v>
      </c>
      <c r="BO32" s="24">
        <f>IF(ISBLANK(Input!BO$27),MIN(MAX(BO$23,BO$28),BO$29),BO$6+BO$8)</f>
        <v>134.98926310623523</v>
      </c>
      <c r="BP32" s="24">
        <f>IF(ISBLANK(Input!BP$27),MIN(MAX(BP$23,BP$28),BP$29),BP$6+BP$8)</f>
        <v>140.03484806180634</v>
      </c>
      <c r="BQ32" s="24">
        <f>IF(ISBLANK(Input!BQ$27),MIN(MAX(BQ$23,BQ$28),BQ$29),BQ$6+BQ$8)</f>
        <v>145.27166477790598</v>
      </c>
      <c r="BR32" s="24">
        <f>IF(ISBLANK(Input!BR$27),MIN(MAX(BR$23,BR$28),BR$29),BR$6+BR$8)</f>
        <v>150.71191084962254</v>
      </c>
      <c r="BS32" s="24">
        <f>IF(ISBLANK(Input!BS$27),MIN(MAX(BS$23,BS$28),BS$29),BS$6+BS$8)</f>
        <v>156.36485984521093</v>
      </c>
      <c r="BT32" s="24">
        <f>IF(ISBLANK(Input!BT$27),MIN(MAX(BT$23,BT$28),BT$29),BT$6+BT$8)</f>
        <v>162.23469537993515</v>
      </c>
      <c r="BU32" s="24">
        <f>IF(ISBLANK(Input!BU$27),MIN(MAX(BU$23,BU$28),BU$29),BU$6+BU$8)</f>
        <v>168.325730278152</v>
      </c>
      <c r="BV32" s="24">
        <f>IF(ISBLANK(Input!BV$27),MIN(MAX(BV$23,BV$28),BV$29),BV$6+BV$8)</f>
        <v>174.64288840798906</v>
      </c>
      <c r="BW32" s="24">
        <f>IF(ISBLANK(Input!BW$27),MIN(MAX(BW$23,BW$28),BW$29),BW$6+BW$8)</f>
        <v>181.19300175435072</v>
      </c>
      <c r="BX32" s="24">
        <f>IF(ISBLANK(Input!BX$27),MIN(MAX(BX$23,BX$28),BX$29),BX$6+BX$8)</f>
        <v>187.9885883802984</v>
      </c>
      <c r="BY32" s="24">
        <f>IF(ISBLANK(Input!BY$27),MIN(MAX(BY$23,BY$28),BY$29),BY$6+BY$8)</f>
        <v>195.03811121152708</v>
      </c>
      <c r="BZ32" s="24">
        <f>IF(ISBLANK(Input!BZ$27),MIN(MAX(BZ$23,BZ$28),BZ$29),BZ$6+BZ$8)</f>
        <v>202.33955050113258</v>
      </c>
      <c r="CA32" s="24">
        <f>IF(ISBLANK(Input!CA$27),MIN(MAX(CA$23,CA$28),CA$29),CA$6+CA$8)</f>
        <v>209.91286067421274</v>
      </c>
      <c r="CB32" s="24">
        <f>IF(ISBLANK(Input!CB$27),MIN(MAX(CB$23,CB$28),CB$29),CB$6+CB$8)</f>
        <v>217.76509587188184</v>
      </c>
      <c r="CC32" s="24">
        <f>IF(ISBLANK(Input!CC$27),MIN(MAX(CC$23,CC$28),CC$29),CC$6+CC$8)</f>
        <v>225.90595482092397</v>
      </c>
      <c r="CD32" s="24">
        <f>IF(ISBLANK(Input!CD$27),MIN(MAX(CD$23,CD$28),CD$29),CD$6+CD$8)</f>
        <v>234.34615817873984</v>
      </c>
      <c r="CE32" s="24">
        <f>IF(ISBLANK(Input!CE$27),MIN(MAX(CE$23,CE$28),CE$29),CE$6+CE$8)</f>
        <v>243.09614334666568</v>
      </c>
      <c r="CF32" s="24">
        <f>IF(ISBLANK(Input!CF$27),MIN(MAX(CF$23,CF$28),CF$29),CF$6+CF$8)</f>
        <v>252.1719695635667</v>
      </c>
      <c r="CG32" s="24">
        <f>IF(ISBLANK(Input!CG$27),MIN(MAX(CG$23,CG$28),CG$29),CG$6+CG$8)</f>
        <v>261.5749643813087</v>
      </c>
      <c r="CH32" s="24">
        <f>IF(ISBLANK(Input!CH$27),MIN(MAX(CH$23,CH$28),CH$29),CH$6+CH$8)</f>
        <v>271.32512409515874</v>
      </c>
      <c r="CI32" s="24">
        <f>IF(ISBLANK(Input!CI$27),MIN(MAX(CI$23,CI$28),CI$29),CI$6+CI$8)</f>
        <v>281.4399475463715</v>
      </c>
      <c r="CJ32" s="24">
        <f>IF(ISBLANK(Input!CJ$27),MIN(MAX(CJ$23,CJ$28),CJ$29),CJ$6+CJ$8)</f>
        <v>291.9221073371898</v>
      </c>
      <c r="CK32" s="24">
        <f>IF(ISBLANK(Input!CK$27),MIN(MAX(CK$23,CK$28),CK$29),CK$6+CK$8)</f>
        <v>302.79171755958384</v>
      </c>
      <c r="CL32" s="24">
        <f>IF(ISBLANK(Input!CL$27),MIN(MAX(CL$23,CL$28),CL$29),CL$6+CL$8)</f>
        <v>314.05683846614045</v>
      </c>
      <c r="CM32" s="24">
        <f>IF(ISBLANK(Input!CM$27),MIN(MAX(CM$23,CM$28),CM$29),CM$6+CM$8)</f>
        <v>325.7425680219139</v>
      </c>
      <c r="CN32" s="24">
        <f>IF(ISBLANK(Input!CN$27),MIN(MAX(CN$23,CN$28),CN$29),CN$6+CN$8)</f>
        <v>337.8482897460114</v>
      </c>
      <c r="CO32" s="24">
        <f>IF(ISBLANK(Input!CO$27),MIN(MAX(CO$23,CO$28),CO$29),CO$6+CO$8)</f>
        <v>350.39800927112356</v>
      </c>
      <c r="CP32" s="24">
        <f>IF(ISBLANK(Input!CP$27),MIN(MAX(CP$23,CP$28),CP$29),CP$6+CP$8)</f>
        <v>363.4097944442851</v>
      </c>
      <c r="CQ32" s="24">
        <f>IF(ISBLANK(Input!CQ$27),MIN(MAX(CQ$23,CQ$28),CQ$29),CQ$6+CQ$8)</f>
        <v>376.88206070467055</v>
      </c>
      <c r="CR32" s="24">
        <f>IF(ISBLANK(Input!CR$27),MIN(MAX(CR$23,CR$28),CR$29),CR$6+CR$8)</f>
        <v>390.829261879323</v>
      </c>
      <c r="CS32" s="24">
        <f>IF(ISBLANK(Input!CS$29),"",Input!CS$29)</f>
      </c>
      <c r="CT32" s="24">
        <f>IF(ISBLANK(Input!CT$27),"",Input!CT$27)</f>
      </c>
      <c r="CU32" s="53"/>
      <c r="CV32" s="25"/>
      <c r="CW32" s="25"/>
      <c r="CX32" s="25"/>
      <c r="CY32" s="25"/>
      <c r="CZ32" s="24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</row>
    <row r="33" spans="1:144" ht="11.25">
      <c r="A33" s="14"/>
      <c r="B33" s="14"/>
      <c r="C33" s="34" t="s">
        <v>50</v>
      </c>
      <c r="D33" s="14"/>
      <c r="E33" s="14"/>
      <c r="F33" s="24">
        <f>-F$6</f>
        <v>-7.550000000000001</v>
      </c>
      <c r="G33" s="24">
        <f aca="true" t="shared" si="19" ref="G33:N33">-G$6</f>
        <v>-8.154</v>
      </c>
      <c r="H33" s="24">
        <f t="shared" si="19"/>
        <v>-8.678</v>
      </c>
      <c r="I33" s="24">
        <f t="shared" si="19"/>
        <v>-9.268</v>
      </c>
      <c r="J33" s="24">
        <f t="shared" si="19"/>
        <v>-9.925</v>
      </c>
      <c r="K33" s="24">
        <f t="shared" si="19"/>
        <v>-10.554850635518402</v>
      </c>
      <c r="L33" s="24">
        <f t="shared" si="19"/>
        <v>-11.227091117853792</v>
      </c>
      <c r="M33" s="24">
        <f t="shared" si="19"/>
        <v>-11.934465095181451</v>
      </c>
      <c r="N33" s="24">
        <f t="shared" si="19"/>
        <v>-12.692855009548907</v>
      </c>
      <c r="O33" s="24">
        <f aca="true" t="shared" si="20" ref="O33:BR33">-O$6</f>
        <v>-13.497915430501903</v>
      </c>
      <c r="P33" s="24">
        <f t="shared" si="20"/>
        <v>-14.363616576366617</v>
      </c>
      <c r="Q33" s="24">
        <f t="shared" si="20"/>
        <v>-15.277388686986065</v>
      </c>
      <c r="R33" s="24">
        <f t="shared" si="20"/>
        <v>-16.23457074434165</v>
      </c>
      <c r="S33" s="24">
        <f t="shared" si="20"/>
        <v>-17.273836120998904</v>
      </c>
      <c r="T33" s="24">
        <f t="shared" si="20"/>
        <v>-18.361591700195422</v>
      </c>
      <c r="U33" s="24">
        <f t="shared" si="20"/>
        <v>-19.602130236469232</v>
      </c>
      <c r="V33" s="24">
        <f t="shared" si="20"/>
        <v>-20.912529673638332</v>
      </c>
      <c r="W33" s="24">
        <f t="shared" si="20"/>
        <v>-22.27521626798734</v>
      </c>
      <c r="X33" s="24">
        <f t="shared" si="20"/>
        <v>-23.661968512819236</v>
      </c>
      <c r="Y33" s="24">
        <f t="shared" si="20"/>
        <v>-25.050407859185803</v>
      </c>
      <c r="Z33" s="24">
        <f t="shared" si="20"/>
        <v>-26.46713170055943</v>
      </c>
      <c r="AA33" s="24">
        <f t="shared" si="20"/>
        <v>-27.931695663809762</v>
      </c>
      <c r="AB33" s="24">
        <f t="shared" si="20"/>
        <v>-29.454236399287403</v>
      </c>
      <c r="AC33" s="24">
        <f t="shared" si="20"/>
        <v>-31.053025707926665</v>
      </c>
      <c r="AD33" s="24">
        <f t="shared" si="20"/>
        <v>-32.684010266968016</v>
      </c>
      <c r="AE33" s="24">
        <f t="shared" si="20"/>
        <v>-34.411421493160475</v>
      </c>
      <c r="AF33" s="24">
        <f t="shared" si="20"/>
        <v>-36.17201222473675</v>
      </c>
      <c r="AG33" s="24">
        <f t="shared" si="20"/>
        <v>-37.91106845824569</v>
      </c>
      <c r="AH33" s="24">
        <f t="shared" si="20"/>
        <v>-39.63427990941628</v>
      </c>
      <c r="AI33" s="24">
        <f t="shared" si="20"/>
        <v>-41.343157675987165</v>
      </c>
      <c r="AJ33" s="24">
        <f t="shared" si="20"/>
        <v>-43.040493247747804</v>
      </c>
      <c r="AK33" s="24">
        <f t="shared" si="20"/>
        <v>-44.78227091933717</v>
      </c>
      <c r="AL33" s="24">
        <f t="shared" si="20"/>
        <v>-46.55631297335281</v>
      </c>
      <c r="AM33" s="24">
        <f t="shared" si="20"/>
        <v>-48.447873407482604</v>
      </c>
      <c r="AN33" s="24">
        <f t="shared" si="20"/>
        <v>-50.434230750738664</v>
      </c>
      <c r="AO33" s="24">
        <f t="shared" si="20"/>
        <v>-52.54117798675286</v>
      </c>
      <c r="AP33" s="24">
        <f t="shared" si="20"/>
        <v>-54.76199404460043</v>
      </c>
      <c r="AQ33" s="24">
        <f t="shared" si="20"/>
        <v>-57.135148615733634</v>
      </c>
      <c r="AR33" s="24">
        <f t="shared" si="20"/>
        <v>-59.60299828994638</v>
      </c>
      <c r="AS33" s="24">
        <f t="shared" si="20"/>
        <v>-62.16481198887055</v>
      </c>
      <c r="AT33" s="24">
        <f t="shared" si="20"/>
        <v>-64.824322470369</v>
      </c>
      <c r="AU33" s="24">
        <f t="shared" si="20"/>
        <v>-67.58492082813495</v>
      </c>
      <c r="AV33" s="24">
        <f t="shared" si="20"/>
        <v>-70.56506347953245</v>
      </c>
      <c r="AW33" s="24">
        <f t="shared" si="20"/>
        <v>-73.73281532401475</v>
      </c>
      <c r="AX33" s="24">
        <f t="shared" si="20"/>
        <v>-77.1521163740321</v>
      </c>
      <c r="AY33" s="24">
        <f t="shared" si="20"/>
        <v>-80.79207455805269</v>
      </c>
      <c r="AZ33" s="24">
        <f t="shared" si="20"/>
        <v>-84.51192868373559</v>
      </c>
      <c r="BA33" s="24">
        <f t="shared" si="20"/>
        <v>-88.36411535253718</v>
      </c>
      <c r="BB33" s="24">
        <f t="shared" si="20"/>
        <v>-92.27531946135161</v>
      </c>
      <c r="BC33" s="24">
        <f t="shared" si="20"/>
        <v>-96.35119418735755</v>
      </c>
      <c r="BD33" s="24">
        <f t="shared" si="20"/>
        <v>-100.52572531681392</v>
      </c>
      <c r="BE33" s="24">
        <f t="shared" si="20"/>
        <v>-104.4039510774921</v>
      </c>
      <c r="BF33" s="24">
        <f t="shared" si="20"/>
        <v>-108.43808241197516</v>
      </c>
      <c r="BG33" s="24">
        <f t="shared" si="20"/>
        <v>-112.55601005486511</v>
      </c>
      <c r="BH33" s="24">
        <f t="shared" si="20"/>
        <v>-116.97150250821316</v>
      </c>
      <c r="BI33" s="24">
        <f t="shared" si="20"/>
        <v>-121.47799982564746</v>
      </c>
      <c r="BJ33" s="24">
        <f t="shared" si="20"/>
        <v>-125.96269790112773</v>
      </c>
      <c r="BK33" s="24">
        <f t="shared" si="20"/>
        <v>-130.6450816897976</v>
      </c>
      <c r="BL33" s="24">
        <f t="shared" si="20"/>
        <v>-135.62192754603961</v>
      </c>
      <c r="BM33" s="24">
        <f t="shared" si="20"/>
        <v>-140.74284660105033</v>
      </c>
      <c r="BN33" s="24">
        <f t="shared" si="20"/>
        <v>-146.19814293773948</v>
      </c>
      <c r="BO33" s="24">
        <f t="shared" si="20"/>
        <v>-152.07931160280643</v>
      </c>
      <c r="BP33" s="24">
        <f t="shared" si="20"/>
        <v>-158.1909683338537</v>
      </c>
      <c r="BQ33" s="24">
        <f t="shared" si="20"/>
        <v>-164.48992947342896</v>
      </c>
      <c r="BR33" s="24">
        <f t="shared" si="20"/>
        <v>-170.93422960279275</v>
      </c>
      <c r="BS33" s="24">
        <f aca="true" t="shared" si="21" ref="BS33:CR33">-BS$6</f>
        <v>-177.54901373263766</v>
      </c>
      <c r="BT33" s="24">
        <f t="shared" si="21"/>
        <v>-184.3314065671884</v>
      </c>
      <c r="BU33" s="24">
        <f t="shared" si="21"/>
        <v>-191.27217335877694</v>
      </c>
      <c r="BV33" s="24">
        <f t="shared" si="21"/>
        <v>-198.3920658781341</v>
      </c>
      <c r="BW33" s="24">
        <f t="shared" si="21"/>
        <v>-205.68677386001332</v>
      </c>
      <c r="BX33" s="24">
        <f t="shared" si="21"/>
        <v>-213.19159545909386</v>
      </c>
      <c r="BY33" s="24">
        <f t="shared" si="21"/>
        <v>-220.9472161630857</v>
      </c>
      <c r="BZ33" s="24">
        <f t="shared" si="21"/>
        <v>-228.94911665616047</v>
      </c>
      <c r="CA33" s="24">
        <f t="shared" si="21"/>
        <v>-237.2165278515319</v>
      </c>
      <c r="CB33" s="24">
        <f t="shared" si="21"/>
        <v>-245.75767613052992</v>
      </c>
      <c r="CC33" s="24">
        <f t="shared" si="21"/>
        <v>-254.59791455252372</v>
      </c>
      <c r="CD33" s="24">
        <f t="shared" si="21"/>
        <v>-263.76047843392365</v>
      </c>
      <c r="CE33" s="24">
        <f t="shared" si="21"/>
        <v>-273.2408014091457</v>
      </c>
      <c r="CF33" s="24">
        <f t="shared" si="21"/>
        <v>-283.04507711265205</v>
      </c>
      <c r="CG33" s="24">
        <f t="shared" si="21"/>
        <v>-293.1800323238098</v>
      </c>
      <c r="CH33" s="24">
        <f t="shared" si="21"/>
        <v>-303.6833500304914</v>
      </c>
      <c r="CI33" s="24">
        <f t="shared" si="21"/>
        <v>-314.57231788010756</v>
      </c>
      <c r="CJ33" s="24">
        <f t="shared" si="21"/>
        <v>-325.82867608725866</v>
      </c>
      <c r="CK33" s="24">
        <f t="shared" si="21"/>
        <v>-337.4282696588657</v>
      </c>
      <c r="CL33" s="24">
        <f t="shared" si="21"/>
        <v>-349.3942898866081</v>
      </c>
      <c r="CM33" s="24">
        <f t="shared" si="21"/>
        <v>-361.7327628467014</v>
      </c>
      <c r="CN33" s="24">
        <f t="shared" si="21"/>
        <v>-374.42087127460417</v>
      </c>
      <c r="CO33" s="24">
        <f t="shared" si="21"/>
        <v>-387.5297782882798</v>
      </c>
      <c r="CP33" s="24">
        <f t="shared" si="21"/>
        <v>-401.094796602291</v>
      </c>
      <c r="CQ33" s="24">
        <f t="shared" si="21"/>
        <v>-415.15298796086654</v>
      </c>
      <c r="CR33" s="24">
        <f t="shared" si="21"/>
        <v>-429.70813379353467</v>
      </c>
      <c r="CS33" s="24">
        <f>IF(ISBLANK(Input!CS$29),"",Input!CS$29)</f>
      </c>
      <c r="CT33" s="24">
        <f>IF(ISBLANK(Input!CT$27),"",Input!CT$27)</f>
      </c>
      <c r="CU33" s="53"/>
      <c r="CV33" s="25"/>
      <c r="CW33" s="25"/>
      <c r="CX33" s="25"/>
      <c r="CY33" s="25"/>
      <c r="CZ33" s="24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</row>
    <row r="34" spans="1:144" ht="11.25">
      <c r="A34" s="14"/>
      <c r="B34" s="14"/>
      <c r="C34" s="14" t="s">
        <v>26</v>
      </c>
      <c r="D34" s="14"/>
      <c r="E34" s="24"/>
      <c r="F34" s="24">
        <f>ROUND(SUM(F$32:F$33),3)</f>
        <v>0</v>
      </c>
      <c r="G34" s="24">
        <f aca="true" t="shared" si="22" ref="G34:BR34">ROUND(SUM(G$32:G$33),3)</f>
        <v>0</v>
      </c>
      <c r="H34" s="24">
        <f t="shared" si="22"/>
        <v>0</v>
      </c>
      <c r="I34" s="24">
        <f t="shared" si="22"/>
        <v>0</v>
      </c>
      <c r="J34" s="24">
        <f t="shared" si="22"/>
        <v>0</v>
      </c>
      <c r="K34" s="24">
        <f t="shared" si="22"/>
        <v>0</v>
      </c>
      <c r="L34" s="24">
        <f t="shared" si="22"/>
        <v>0</v>
      </c>
      <c r="M34" s="24">
        <f t="shared" si="22"/>
        <v>0</v>
      </c>
      <c r="N34" s="24">
        <f t="shared" si="22"/>
        <v>2.837</v>
      </c>
      <c r="O34" s="24">
        <f t="shared" si="22"/>
        <v>2.734</v>
      </c>
      <c r="P34" s="24">
        <f t="shared" si="22"/>
        <v>2.598</v>
      </c>
      <c r="Q34" s="24">
        <f t="shared" si="22"/>
        <v>2.448</v>
      </c>
      <c r="R34" s="24">
        <f t="shared" si="22"/>
        <v>2.29</v>
      </c>
      <c r="S34" s="24">
        <f t="shared" si="22"/>
        <v>2.079</v>
      </c>
      <c r="T34" s="24">
        <f t="shared" si="22"/>
        <v>1.851</v>
      </c>
      <c r="U34" s="24">
        <f t="shared" si="22"/>
        <v>1.503</v>
      </c>
      <c r="V34" s="24">
        <f t="shared" si="22"/>
        <v>1.118</v>
      </c>
      <c r="W34" s="24">
        <f t="shared" si="22"/>
        <v>0.716</v>
      </c>
      <c r="X34" s="24">
        <f t="shared" si="22"/>
        <v>0.327</v>
      </c>
      <c r="Y34" s="24">
        <f t="shared" si="22"/>
        <v>-0.023</v>
      </c>
      <c r="Z34" s="24">
        <f t="shared" si="22"/>
        <v>-0.36</v>
      </c>
      <c r="AA34" s="24">
        <f t="shared" si="22"/>
        <v>-0.702</v>
      </c>
      <c r="AB34" s="24">
        <f t="shared" si="22"/>
        <v>-1.056</v>
      </c>
      <c r="AC34" s="24">
        <f t="shared" si="22"/>
        <v>-1.441</v>
      </c>
      <c r="AD34" s="24">
        <f t="shared" si="22"/>
        <v>-1.804</v>
      </c>
      <c r="AE34" s="24">
        <f t="shared" si="22"/>
        <v>-2.213</v>
      </c>
      <c r="AF34" s="24">
        <f t="shared" si="22"/>
        <v>-2.598</v>
      </c>
      <c r="AG34" s="24">
        <f t="shared" si="22"/>
        <v>-2.902</v>
      </c>
      <c r="AH34" s="24">
        <f t="shared" si="22"/>
        <v>-3.124</v>
      </c>
      <c r="AI34" s="24">
        <f t="shared" si="22"/>
        <v>-3.265</v>
      </c>
      <c r="AJ34" s="24">
        <f t="shared" si="22"/>
        <v>-3.327</v>
      </c>
      <c r="AK34" s="24">
        <f t="shared" si="22"/>
        <v>-3.364</v>
      </c>
      <c r="AL34" s="24">
        <f t="shared" si="22"/>
        <v>-3.362</v>
      </c>
      <c r="AM34" s="24">
        <f t="shared" si="22"/>
        <v>-3.41</v>
      </c>
      <c r="AN34" s="24">
        <f t="shared" si="22"/>
        <v>-3.479</v>
      </c>
      <c r="AO34" s="24">
        <f t="shared" si="22"/>
        <v>-3.595</v>
      </c>
      <c r="AP34" s="24">
        <f t="shared" si="22"/>
        <v>-3.75</v>
      </c>
      <c r="AQ34" s="24">
        <f t="shared" si="22"/>
        <v>-3.982</v>
      </c>
      <c r="AR34" s="24">
        <f t="shared" si="22"/>
        <v>-4.228</v>
      </c>
      <c r="AS34" s="24">
        <f t="shared" si="22"/>
        <v>-4.487</v>
      </c>
      <c r="AT34" s="24">
        <f t="shared" si="22"/>
        <v>-4.764</v>
      </c>
      <c r="AU34" s="24">
        <f t="shared" si="22"/>
        <v>-5.064</v>
      </c>
      <c r="AV34" s="24">
        <f t="shared" si="22"/>
        <v>-5.502</v>
      </c>
      <c r="AW34" s="24">
        <f t="shared" si="22"/>
        <v>-6.039</v>
      </c>
      <c r="AX34" s="24">
        <f t="shared" si="22"/>
        <v>-6.739</v>
      </c>
      <c r="AY34" s="24">
        <f t="shared" si="22"/>
        <v>-7.57</v>
      </c>
      <c r="AZ34" s="24">
        <f t="shared" si="22"/>
        <v>-8.37</v>
      </c>
      <c r="BA34" s="24">
        <f t="shared" si="22"/>
        <v>-9.196</v>
      </c>
      <c r="BB34" s="24">
        <f t="shared" si="22"/>
        <v>-9.96</v>
      </c>
      <c r="BC34" s="24">
        <f t="shared" si="22"/>
        <v>-10.775</v>
      </c>
      <c r="BD34" s="24">
        <f t="shared" si="22"/>
        <v>-11.558</v>
      </c>
      <c r="BE34" s="24">
        <f t="shared" si="22"/>
        <v>-11.956</v>
      </c>
      <c r="BF34" s="24">
        <f t="shared" si="22"/>
        <v>-12.382</v>
      </c>
      <c r="BG34" s="24">
        <f t="shared" si="22"/>
        <v>-12.744</v>
      </c>
      <c r="BH34" s="24">
        <f t="shared" si="22"/>
        <v>-13.298</v>
      </c>
      <c r="BI34" s="24">
        <f t="shared" si="22"/>
        <v>-13.789</v>
      </c>
      <c r="BJ34" s="24">
        <f t="shared" si="22"/>
        <v>-14.07</v>
      </c>
      <c r="BK34" s="24">
        <f t="shared" si="22"/>
        <v>-14.405</v>
      </c>
      <c r="BL34" s="24">
        <f t="shared" si="22"/>
        <v>-14.914</v>
      </c>
      <c r="BM34" s="24">
        <f t="shared" si="22"/>
        <v>-15.398</v>
      </c>
      <c r="BN34" s="24">
        <f t="shared" si="22"/>
        <v>-16.083</v>
      </c>
      <c r="BO34" s="24">
        <f t="shared" si="22"/>
        <v>-17.09</v>
      </c>
      <c r="BP34" s="24">
        <f t="shared" si="22"/>
        <v>-18.156</v>
      </c>
      <c r="BQ34" s="24">
        <f t="shared" si="22"/>
        <v>-19.218</v>
      </c>
      <c r="BR34" s="24">
        <f t="shared" si="22"/>
        <v>-20.222</v>
      </c>
      <c r="BS34" s="24">
        <f aca="true" t="shared" si="23" ref="BS34:CR34">ROUND(SUM(BS$32:BS$33),3)</f>
        <v>-21.184</v>
      </c>
      <c r="BT34" s="24">
        <f t="shared" si="23"/>
        <v>-22.097</v>
      </c>
      <c r="BU34" s="24">
        <f t="shared" si="23"/>
        <v>-22.946</v>
      </c>
      <c r="BV34" s="24">
        <f t="shared" si="23"/>
        <v>-23.749</v>
      </c>
      <c r="BW34" s="24">
        <f t="shared" si="23"/>
        <v>-24.494</v>
      </c>
      <c r="BX34" s="24">
        <f t="shared" si="23"/>
        <v>-25.203</v>
      </c>
      <c r="BY34" s="24">
        <f t="shared" si="23"/>
        <v>-25.909</v>
      </c>
      <c r="BZ34" s="24">
        <f t="shared" si="23"/>
        <v>-26.61</v>
      </c>
      <c r="CA34" s="24">
        <f t="shared" si="23"/>
        <v>-27.304</v>
      </c>
      <c r="CB34" s="24">
        <f t="shared" si="23"/>
        <v>-27.993</v>
      </c>
      <c r="CC34" s="24">
        <f t="shared" si="23"/>
        <v>-28.692</v>
      </c>
      <c r="CD34" s="24">
        <f t="shared" si="23"/>
        <v>-29.414</v>
      </c>
      <c r="CE34" s="24">
        <f t="shared" si="23"/>
        <v>-30.145</v>
      </c>
      <c r="CF34" s="24">
        <f t="shared" si="23"/>
        <v>-30.873</v>
      </c>
      <c r="CG34" s="24">
        <f t="shared" si="23"/>
        <v>-31.605</v>
      </c>
      <c r="CH34" s="24">
        <f t="shared" si="23"/>
        <v>-32.358</v>
      </c>
      <c r="CI34" s="24">
        <f t="shared" si="23"/>
        <v>-33.132</v>
      </c>
      <c r="CJ34" s="24">
        <f t="shared" si="23"/>
        <v>-33.907</v>
      </c>
      <c r="CK34" s="24">
        <f t="shared" si="23"/>
        <v>-34.637</v>
      </c>
      <c r="CL34" s="24">
        <f t="shared" si="23"/>
        <v>-35.337</v>
      </c>
      <c r="CM34" s="24">
        <f t="shared" si="23"/>
        <v>-35.99</v>
      </c>
      <c r="CN34" s="24">
        <f t="shared" si="23"/>
        <v>-36.573</v>
      </c>
      <c r="CO34" s="24">
        <f t="shared" si="23"/>
        <v>-37.132</v>
      </c>
      <c r="CP34" s="24">
        <f t="shared" si="23"/>
        <v>-37.685</v>
      </c>
      <c r="CQ34" s="24">
        <f t="shared" si="23"/>
        <v>-38.271</v>
      </c>
      <c r="CR34" s="24">
        <f t="shared" si="23"/>
        <v>-38.879</v>
      </c>
      <c r="CS34" s="24">
        <f>IF(ISBLANK(Input!CS$29),"",Input!CS$29)</f>
      </c>
      <c r="CT34" s="24">
        <f>IF(ISBLANK(Input!CT$27),"",Input!CT$27)</f>
      </c>
      <c r="CU34" s="53"/>
      <c r="CV34" s="25"/>
      <c r="CW34" s="25"/>
      <c r="CX34" s="25"/>
      <c r="CY34" s="25"/>
      <c r="CZ34" s="24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</row>
    <row r="35" spans="1:144" ht="11.25">
      <c r="A35" s="14"/>
      <c r="B35" s="14"/>
      <c r="C35" s="14"/>
      <c r="D35" s="1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>
        <f>IF(ISBLANK(Input!CS$29),"",Input!CS$29)</f>
      </c>
      <c r="CT35" s="24">
        <f>IF(ISBLANK(Input!CT$27),"",Input!CT$27)</f>
      </c>
      <c r="CU35" s="53"/>
      <c r="CV35" s="25"/>
      <c r="CW35" s="25"/>
      <c r="CX35" s="25"/>
      <c r="CY35" s="25"/>
      <c r="CZ35" s="24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</row>
    <row r="36" spans="1:144" ht="11.25">
      <c r="A36" s="14"/>
      <c r="B36" s="14"/>
      <c r="C36" s="14" t="s">
        <v>8</v>
      </c>
      <c r="D36" s="14"/>
      <c r="E36" s="24"/>
      <c r="F36" s="24">
        <f>IF(ISBLANK(Input!F$29),F$38/(1-$D$16),Input!F$29)</f>
        <v>1.776</v>
      </c>
      <c r="G36" s="24">
        <f>IF(ISBLANK(Input!G$29),G$38/(1-$D$16),Input!G$29)</f>
        <v>1.598</v>
      </c>
      <c r="H36" s="24">
        <f>IF(ISBLANK(Input!H$29),H$38/(1-$D$16),Input!H$29)</f>
        <v>1.735</v>
      </c>
      <c r="I36" s="24">
        <f>IF(ISBLANK(Input!I$29),I$38/(1-$D$16),Input!I$29)</f>
        <v>1.889</v>
      </c>
      <c r="J36" s="24">
        <f>IF(ISBLANK(Input!J$29),J$38/(1-$D$16),Input!J$29)</f>
        <v>2.056</v>
      </c>
      <c r="K36" s="24">
        <f>IF(ISBLANK(Input!K$29),K$38/(1-$D$16),Input!K$29)</f>
        <v>1.9613009999999997</v>
      </c>
      <c r="L36" s="24">
        <f>IF(ISBLANK(Input!L$29),L$38/(1-$D$16),Input!L$29)</f>
        <v>2.09023692774</v>
      </c>
      <c r="M36" s="24">
        <f>IF(ISBLANK(Input!M$29),M$38/(1-$D$16),Input!M$29)</f>
        <v>2.2276491033696275</v>
      </c>
      <c r="N36" s="24">
        <f>IF(ISBLANK(Input!N$29),N$38/(1-$D$16),Input!N$29)</f>
        <v>2.490775737347972</v>
      </c>
      <c r="O36" s="24">
        <f>IF(ISBLANK(Input!O$29),O$38/(1-$D$16),Input!O$29)</f>
        <v>2.89568361960919</v>
      </c>
      <c r="P36" s="24">
        <f>IF(ISBLANK(Input!P$29),P$38/(1-$D$16),Input!P$29)</f>
        <v>3.316943412210481</v>
      </c>
      <c r="Q36" s="24">
        <f>IF(ISBLANK(Input!Q$29),Q$38/(1-$D$16),Input!Q$29)</f>
        <v>3.7535570274029295</v>
      </c>
      <c r="R36" s="24">
        <f>IF(ISBLANK(Input!R$29),R$38/(1-$D$16),Input!R$29)</f>
        <v>4.2055695952727286</v>
      </c>
      <c r="S36" s="24">
        <f>IF(ISBLANK(Input!S$29),S$38/(1-$D$16),Input!S$29)</f>
        <v>4.671450669551006</v>
      </c>
      <c r="T36" s="24">
        <f>IF(ISBLANK(Input!T$29),T$38/(1-$D$16),Input!T$29)</f>
        <v>5.149008084583361</v>
      </c>
      <c r="U36" s="24">
        <f>IF(ISBLANK(Input!U$29),U$38/(1-$D$16),Input!U$29)</f>
        <v>5.633302728298928</v>
      </c>
      <c r="V36" s="24">
        <f>IF(ISBLANK(Input!V$29),V$38/(1-$D$16),Input!V$29)</f>
        <v>6.117811154859877</v>
      </c>
      <c r="W36" s="24">
        <f>IF(ISBLANK(Input!W$29),W$38/(1-$D$16),Input!W$29)</f>
        <v>6.600169484313966</v>
      </c>
      <c r="X36" s="24">
        <f>IF(ISBLANK(Input!X$29),X$38/(1-$D$16),Input!X$29)</f>
        <v>7.079999718222643</v>
      </c>
      <c r="Y36" s="24">
        <f>IF(ISBLANK(Input!Y$29),Y$38/(1-$D$16),Input!Y$29)</f>
        <v>7.5593294953373045</v>
      </c>
      <c r="Z36" s="24">
        <f>IF(ISBLANK(Input!Z$29),Z$38/(1-$D$16),Input!Z$29)</f>
        <v>8.040430079875764</v>
      </c>
      <c r="AA36" s="24">
        <f>IF(ISBLANK(Input!AA$29),AA$38/(1-$D$16),Input!AA$29)</f>
        <v>8.523802075350904</v>
      </c>
      <c r="AB36" s="24">
        <f>IF(ISBLANK(Input!AB$29),AB$38/(1-$D$16),Input!AB$29)</f>
        <v>9.008874406230477</v>
      </c>
      <c r="AC36" s="24">
        <f>IF(ISBLANK(Input!AC$29),AC$38/(1-$D$16),Input!AC$29)</f>
        <v>9.493939414898648</v>
      </c>
      <c r="AD36" s="24">
        <f>IF(ISBLANK(Input!AD$29),AD$38/(1-$D$16),Input!AD$29)</f>
        <v>9.978494919796514</v>
      </c>
      <c r="AE36" s="24">
        <f>IF(ISBLANK(Input!AE$29),AE$38/(1-$D$16),Input!AE$29)</f>
        <v>10.461613701870311</v>
      </c>
      <c r="AF36" s="24">
        <f>IF(ISBLANK(Input!AF$29),AF$38/(1-$D$16),Input!AF$29)</f>
        <v>10.942101291833842</v>
      </c>
      <c r="AG36" s="24">
        <f>IF(ISBLANK(Input!AG$29),AG$38/(1-$D$16),Input!AG$29)</f>
        <v>11.42420502811376</v>
      </c>
      <c r="AH36" s="24">
        <f>IF(ISBLANK(Input!AH$29),AH$38/(1-$D$16),Input!AH$29)</f>
        <v>11.915078784467086</v>
      </c>
      <c r="AI36" s="24">
        <f>IF(ISBLANK(Input!AI$29),AI$38/(1-$D$16),Input!AI$29)</f>
        <v>12.42235097371526</v>
      </c>
      <c r="AJ36" s="24">
        <f>IF(ISBLANK(Input!AJ$29),AJ$38/(1-$D$16),Input!AJ$29)</f>
        <v>12.954023872240445</v>
      </c>
      <c r="AK36" s="24">
        <f>IF(ISBLANK(Input!AK$29),AK$38/(1-$D$16),Input!AK$29)</f>
        <v>13.51631415456905</v>
      </c>
      <c r="AL36" s="24">
        <f>IF(ISBLANK(Input!AL$29),AL$38/(1-$D$16),Input!AL$29)</f>
        <v>14.113972903686768</v>
      </c>
      <c r="AM36" s="24">
        <f>IF(ISBLANK(Input!AM$29),AM$38/(1-$D$16),Input!AM$29)</f>
        <v>14.749038324062731</v>
      </c>
      <c r="AN36" s="24">
        <f>IF(ISBLANK(Input!AN$29),AN$38/(1-$D$16),Input!AN$29)</f>
        <v>15.420837250912532</v>
      </c>
      <c r="AO36" s="24">
        <f>IF(ISBLANK(Input!AO$29),AO$38/(1-$D$16),Input!AO$29)</f>
        <v>16.128898709199206</v>
      </c>
      <c r="AP36" s="24">
        <f>IF(ISBLANK(Input!AP$29),AP$38/(1-$D$16),Input!AP$29)</f>
        <v>16.87187012412482</v>
      </c>
      <c r="AQ36" s="24">
        <f>IF(ISBLANK(Input!AQ$29),AQ$38/(1-$D$16),Input!AQ$29)</f>
        <v>17.647110100908154</v>
      </c>
      <c r="AR36" s="24">
        <f>IF(ISBLANK(Input!AR$29),AR$38/(1-$D$16),Input!AR$29)</f>
        <v>18.452670557590775</v>
      </c>
      <c r="AS36" s="24">
        <f>IF(ISBLANK(Input!AS$29),AS$38/(1-$D$16),Input!AS$29)</f>
        <v>19.289374890819435</v>
      </c>
      <c r="AT36" s="24">
        <f>IF(ISBLANK(Input!AT$29),AT$38/(1-$D$16),Input!AT$29)</f>
        <v>20.1579403575474</v>
      </c>
      <c r="AU36" s="24">
        <f>IF(ISBLANK(Input!AU$29),AU$38/(1-$D$16),Input!AU$29)</f>
        <v>21.058698867200025</v>
      </c>
      <c r="AV36" s="24">
        <f>IF(ISBLANK(Input!AV$29),AV$38/(1-$D$16),Input!AV$29)</f>
        <v>21.987047536129047</v>
      </c>
      <c r="AW36" s="24">
        <f>IF(ISBLANK(Input!AW$29),AW$38/(1-$D$16),Input!AW$29)</f>
        <v>22.934467145034134</v>
      </c>
      <c r="AX36" s="24">
        <f>IF(ISBLANK(Input!AX$29),AX$38/(1-$D$16),Input!AX$29)</f>
        <v>23.891015706426092</v>
      </c>
      <c r="AY36" s="24">
        <f>IF(ISBLANK(Input!AY$29),AY$38/(1-$D$16),Input!AY$29)</f>
        <v>24.844509963183018</v>
      </c>
      <c r="AZ36" s="24">
        <f>IF(ISBLANK(Input!AZ$29),AZ$38/(1-$D$16),Input!AZ$29)</f>
        <v>25.790080409622576</v>
      </c>
      <c r="BA36" s="24">
        <f>IF(ISBLANK(Input!BA$29),BA$38/(1-$D$16),Input!BA$29)</f>
        <v>26.727543321458512</v>
      </c>
      <c r="BB36" s="24">
        <f>IF(ISBLANK(Input!BB$29),BB$38/(1-$D$16),Input!BB$29)</f>
        <v>27.657735999605404</v>
      </c>
      <c r="BC36" s="24">
        <f>IF(ISBLANK(Input!BC$29),BC$38/(1-$D$16),Input!BC$29)</f>
        <v>28.58089600120673</v>
      </c>
      <c r="BD36" s="24">
        <f>IF(ISBLANK(Input!BD$29),BD$38/(1-$D$16),Input!BD$29)</f>
        <v>29.49556314685495</v>
      </c>
      <c r="BE36" s="24">
        <f>IF(ISBLANK(Input!BE$29),BE$38/(1-$D$16),Input!BE$29)</f>
        <v>30.41846540545549</v>
      </c>
      <c r="BF36" s="24">
        <f>IF(ISBLANK(Input!BF$29),BF$38/(1-$D$16),Input!BF$29)</f>
        <v>31.366460666187532</v>
      </c>
      <c r="BG36" s="24">
        <f>IF(ISBLANK(Input!BG$29),BG$38/(1-$D$16),Input!BG$29)</f>
        <v>32.3425603464433</v>
      </c>
      <c r="BH36" s="24">
        <f>IF(ISBLANK(Input!BH$29),BH$38/(1-$D$16),Input!BH$29)</f>
        <v>33.343619186429464</v>
      </c>
      <c r="BI36" s="24">
        <f>IF(ISBLANK(Input!BI$29),BI$38/(1-$D$16),Input!BI$29)</f>
        <v>34.365157717341354</v>
      </c>
      <c r="BJ36" s="24">
        <f>IF(ISBLANK(Input!BJ$29),BJ$38/(1-$D$16),Input!BJ$29)</f>
        <v>35.42001763389217</v>
      </c>
      <c r="BK36" s="24">
        <f>IF(ISBLANK(Input!BK$29),BK$38/(1-$D$16),Input!BK$29)</f>
        <v>36.51769661325557</v>
      </c>
      <c r="BL36" s="24">
        <f>IF(ISBLANK(Input!BL$29),BL$38/(1-$D$16),Input!BL$29)</f>
        <v>37.65140318483986</v>
      </c>
      <c r="BM36" s="24">
        <f>IF(ISBLANK(Input!BM$29),BM$38/(1-$D$16),Input!BM$29)</f>
        <v>38.816639333894464</v>
      </c>
      <c r="BN36" s="24">
        <f>IF(ISBLANK(Input!BN$29),BN$38/(1-$D$16),Input!BN$29)</f>
        <v>40.008345319454726</v>
      </c>
      <c r="BO36" s="24">
        <f>IF(ISBLANK(Input!BO$29),BO$38/(1-$D$16),Input!BO$29)</f>
        <v>41.20589824449333</v>
      </c>
      <c r="BP36" s="24">
        <f>IF(ISBLANK(Input!BP$29),BP$38/(1-$D$16),Input!BP$29)</f>
        <v>42.39264622923165</v>
      </c>
      <c r="BQ36" s="24">
        <f>IF(ISBLANK(Input!BQ$29),BQ$38/(1-$D$16),Input!BQ$29)</f>
        <v>43.565366539679346</v>
      </c>
      <c r="BR36" s="24">
        <f>IF(ISBLANK(Input!BR$29),BR$38/(1-$D$16),Input!BR$29)</f>
        <v>44.725703924630054</v>
      </c>
      <c r="BS36" s="24">
        <f>IF(ISBLANK(Input!BS$29),BS$38/(1-$D$16),Input!BS$29)</f>
        <v>45.877203277790755</v>
      </c>
      <c r="BT36" s="24">
        <f>IF(ISBLANK(Input!BT$29),BT$38/(1-$D$16),Input!BT$29)</f>
        <v>47.02320448503883</v>
      </c>
      <c r="BU36" s="24">
        <f>IF(ISBLANK(Input!BU$29),BU$38/(1-$D$16),Input!BU$29)</f>
        <v>48.16820152273461</v>
      </c>
      <c r="BV36" s="24">
        <f>IF(ISBLANK(Input!BV$29),BV$38/(1-$D$16),Input!BV$29)</f>
        <v>49.31692406740455</v>
      </c>
      <c r="BW36" s="24">
        <f>IF(ISBLANK(Input!BW$29),BW$38/(1-$D$16),Input!BW$29)</f>
        <v>50.47408957345526</v>
      </c>
      <c r="BX36" s="24">
        <f>IF(ISBLANK(Input!BX$29),BX$38/(1-$D$16),Input!BX$29)</f>
        <v>51.64436525860805</v>
      </c>
      <c r="BY36" s="24">
        <f>IF(ISBLANK(Input!BY$29),BY$38/(1-$D$16),Input!BY$29)</f>
        <v>52.830369752197306</v>
      </c>
      <c r="BZ36" s="24">
        <f>IF(ISBLANK(Input!BZ$29),BZ$38/(1-$D$16),Input!BZ$29)</f>
        <v>54.033478822685986</v>
      </c>
      <c r="CA36" s="24">
        <f>IF(ISBLANK(Input!CA$29),CA$38/(1-$D$16),Input!CA$29)</f>
        <v>55.25533168155583</v>
      </c>
      <c r="CB36" s="24">
        <f>IF(ISBLANK(Input!CB$29),CB$38/(1-$D$16),Input!CB$29)</f>
        <v>56.49768378885866</v>
      </c>
      <c r="CC36" s="24">
        <f>IF(ISBLANK(Input!CC$29),CC$38/(1-$D$16),Input!CC$29)</f>
        <v>57.761698340713814</v>
      </c>
      <c r="CD36" s="24">
        <f>IF(ISBLANK(Input!CD$29),CD$38/(1-$D$16),Input!CD$29)</f>
        <v>59.0473997583499</v>
      </c>
      <c r="CE36" s="24">
        <f>IF(ISBLANK(Input!CE$29),CE$38/(1-$D$16),Input!CE$29)</f>
        <v>60.3548000324978</v>
      </c>
      <c r="CF36" s="24">
        <f>IF(ISBLANK(Input!CF$29),CF$38/(1-$D$16),Input!CF$29)</f>
        <v>61.68504068556272</v>
      </c>
      <c r="CG36" s="24">
        <f>IF(ISBLANK(Input!CG$29),CG$38/(1-$D$16),Input!CG$29)</f>
        <v>63.039594845967414</v>
      </c>
      <c r="CH36" s="24">
        <f>IF(ISBLANK(Input!CH$29),CH$38/(1-$D$16),Input!CH$29)</f>
        <v>64.41901570261544</v>
      </c>
      <c r="CI36" s="24">
        <f>IF(ISBLANK(Input!CI$29),CI$38/(1-$D$16),Input!CI$29)</f>
        <v>65.82312149211783</v>
      </c>
      <c r="CJ36" s="24">
        <f>IF(ISBLANK(Input!CJ$29),CJ$38/(1-$D$16),Input!CJ$29)</f>
        <v>67.25254106792394</v>
      </c>
      <c r="CK36" s="24">
        <f>IF(ISBLANK(Input!CK$29),CK$38/(1-$D$16),Input!CK$29)</f>
        <v>68.71074396006142</v>
      </c>
      <c r="CL36" s="24">
        <f>IF(ISBLANK(Input!CL$29),CL$38/(1-$D$16),Input!CL$29)</f>
        <v>70.20289795927327</v>
      </c>
      <c r="CM36" s="24">
        <f>IF(ISBLANK(Input!CM$29),CM$38/(1-$D$16),Input!CM$29)</f>
        <v>71.73452919240755</v>
      </c>
      <c r="CN36" s="24">
        <f>IF(ISBLANK(Input!CN$29),CN$38/(1-$D$16),Input!CN$29)</f>
        <v>73.31324434368032</v>
      </c>
      <c r="CO36" s="24">
        <f>IF(ISBLANK(Input!CO$29),CO$38/(1-$D$16),Input!CO$29)</f>
        <v>74.94630180815396</v>
      </c>
      <c r="CP36" s="24">
        <f>IF(ISBLANK(Input!CP$29),CP$38/(1-$D$16),Input!CP$29)</f>
        <v>76.63860974013116</v>
      </c>
      <c r="CQ36" s="24">
        <f>IF(ISBLANK(Input!CQ$29),CQ$38/(1-$D$16),Input!CQ$29)</f>
        <v>78.39297826171676</v>
      </c>
      <c r="CR36" s="24">
        <f>IF(ISBLANK(Input!CR$29),CR$38/(1-$D$16),Input!CR$29)</f>
        <v>80.21108514735155</v>
      </c>
      <c r="CS36" s="24">
        <f>IF(ISBLANK(Input!CS$29),"",Input!CS$29)</f>
      </c>
      <c r="CT36" s="24">
        <f>IF(ISBLANK(Input!CT$27),"",Input!CT$27)</f>
      </c>
      <c r="CU36" s="53"/>
      <c r="CV36" s="25"/>
      <c r="CW36" s="25"/>
      <c r="CX36" s="25"/>
      <c r="CY36" s="25"/>
      <c r="CZ36" s="24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</row>
    <row r="37" spans="1:144" ht="11.25">
      <c r="A37" s="14"/>
      <c r="B37" s="14"/>
      <c r="C37" s="34" t="s">
        <v>51</v>
      </c>
      <c r="D37" s="14"/>
      <c r="E37" s="24"/>
      <c r="F37" s="24">
        <f>IF(ISBLANK(Input!F$31),F$36*$D$16,Input!F$31)</f>
        <v>0.373</v>
      </c>
      <c r="G37" s="24">
        <f>IF(ISBLANK(Input!G$31),G$36*$D$16,Input!G$31)</f>
        <v>0.362</v>
      </c>
      <c r="H37" s="24">
        <f>IF(ISBLANK(Input!H$31),H$36*$D$16,Input!H$31)</f>
        <v>0.395</v>
      </c>
      <c r="I37" s="24">
        <f>IF(ISBLANK(Input!I$31),I$36*$D$16,Input!I$31)</f>
        <v>0.433</v>
      </c>
      <c r="J37" s="24">
        <f>IF(ISBLANK(Input!J$31),J$36*$D$16,Input!J$31)</f>
        <v>0.473</v>
      </c>
      <c r="K37" s="24">
        <f>IF(ISBLANK(Input!K$31),K$36*$D$16,Input!K$31)</f>
        <v>0.4707122399999999</v>
      </c>
      <c r="L37" s="24">
        <f>IF(ISBLANK(Input!L$31),L$36*$D$16,Input!L$31)</f>
        <v>0.5016568626576</v>
      </c>
      <c r="M37" s="24">
        <f>IF(ISBLANK(Input!M$31),M$36*$D$16,Input!M$31)</f>
        <v>0.5346357848087105</v>
      </c>
      <c r="N37" s="24">
        <f>IF(ISBLANK(Input!N$31),N$36*$D$16,Input!N$31)</f>
        <v>0.5977861769635133</v>
      </c>
      <c r="O37" s="24">
        <f>IF(ISBLANK(Input!O$31),O$36*$D$16,Input!O$31)</f>
        <v>0.6949640687062056</v>
      </c>
      <c r="P37" s="24">
        <f>IF(ISBLANK(Input!P$31),P$36*$D$16,Input!P$31)</f>
        <v>0.7960664189305154</v>
      </c>
      <c r="Q37" s="24">
        <f>IF(ISBLANK(Input!Q$31),Q$36*$D$16,Input!Q$31)</f>
        <v>0.9008536865767031</v>
      </c>
      <c r="R37" s="24">
        <f>IF(ISBLANK(Input!R$31),R$36*$D$16,Input!R$31)</f>
        <v>1.0093367028654547</v>
      </c>
      <c r="S37" s="24">
        <f>IF(ISBLANK(Input!S$31),S$36*$D$16,Input!S$31)</f>
        <v>1.1211481606922413</v>
      </c>
      <c r="T37" s="24">
        <f>IF(ISBLANK(Input!T$31),T$36*$D$16,Input!T$31)</f>
        <v>1.2357619403000066</v>
      </c>
      <c r="U37" s="24">
        <f>IF(ISBLANK(Input!U$31),U$36*$D$16,Input!U$31)</f>
        <v>1.3519926547917427</v>
      </c>
      <c r="V37" s="24">
        <f>IF(ISBLANK(Input!V$31),V$36*$D$16,Input!V$31)</f>
        <v>1.4682746771663704</v>
      </c>
      <c r="W37" s="24">
        <f>IF(ISBLANK(Input!W$31),W$36*$D$16,Input!W$31)</f>
        <v>1.5840406762353518</v>
      </c>
      <c r="X37" s="24">
        <f>IF(ISBLANK(Input!X$31),X$36*$D$16,Input!X$31)</f>
        <v>1.6991999323734344</v>
      </c>
      <c r="Y37" s="24">
        <f>IF(ISBLANK(Input!Y$31),Y$36*$D$16,Input!Y$31)</f>
        <v>1.814239078880953</v>
      </c>
      <c r="Z37" s="24">
        <f>IF(ISBLANK(Input!Z$31),Z$36*$D$16,Input!Z$31)</f>
        <v>1.9297032191701833</v>
      </c>
      <c r="AA37" s="24">
        <f>IF(ISBLANK(Input!AA$31),AA$36*$D$16,Input!AA$31)</f>
        <v>2.045712498084217</v>
      </c>
      <c r="AB37" s="24">
        <f>IF(ISBLANK(Input!AB$31),AB$36*$D$16,Input!AB$31)</f>
        <v>2.1621298574953145</v>
      </c>
      <c r="AC37" s="24">
        <f>IF(ISBLANK(Input!AC$31),AC$36*$D$16,Input!AC$31)</f>
        <v>2.2785454595756756</v>
      </c>
      <c r="AD37" s="24">
        <f>IF(ISBLANK(Input!AD$31),AD$36*$D$16,Input!AD$31)</f>
        <v>2.3948387807511633</v>
      </c>
      <c r="AE37" s="24">
        <f>IF(ISBLANK(Input!AE$31),AE$36*$D$16,Input!AE$31)</f>
        <v>2.5107872884488747</v>
      </c>
      <c r="AF37" s="24">
        <f>IF(ISBLANK(Input!AF$31),AF$36*$D$16,Input!AF$31)</f>
        <v>2.626104310040122</v>
      </c>
      <c r="AG37" s="24">
        <f>IF(ISBLANK(Input!AG$31),AG$36*$D$16,Input!AG$31)</f>
        <v>2.7418092067473023</v>
      </c>
      <c r="AH37" s="24">
        <f>IF(ISBLANK(Input!AH$31),AH$36*$D$16,Input!AH$31)</f>
        <v>2.8596189082721004</v>
      </c>
      <c r="AI37" s="24">
        <f>IF(ISBLANK(Input!AI$31),AI$36*$D$16,Input!AI$31)</f>
        <v>2.981364233691662</v>
      </c>
      <c r="AJ37" s="24">
        <f>IF(ISBLANK(Input!AJ$31),AJ$36*$D$16,Input!AJ$31)</f>
        <v>3.1089657293377067</v>
      </c>
      <c r="AK37" s="24">
        <f>IF(ISBLANK(Input!AK$31),AK$36*$D$16,Input!AK$31)</f>
        <v>3.243915397096572</v>
      </c>
      <c r="AL37" s="24">
        <f>IF(ISBLANK(Input!AL$31),AL$36*$D$16,Input!AL$31)</f>
        <v>3.3873534968848245</v>
      </c>
      <c r="AM37" s="24">
        <f>IF(ISBLANK(Input!AM$31),AM$36*$D$16,Input!AM$31)</f>
        <v>3.539769197775055</v>
      </c>
      <c r="AN37" s="24">
        <f>IF(ISBLANK(Input!AN$31),AN$36*$D$16,Input!AN$31)</f>
        <v>3.7010009402190076</v>
      </c>
      <c r="AO37" s="24">
        <f>IF(ISBLANK(Input!AO$31),AO$36*$D$16,Input!AO$31)</f>
        <v>3.8709356902078094</v>
      </c>
      <c r="AP37" s="24">
        <f>IF(ISBLANK(Input!AP$31),AP$36*$D$16,Input!AP$31)</f>
        <v>4.049248829789956</v>
      </c>
      <c r="AQ37" s="24">
        <f>IF(ISBLANK(Input!AQ$31),AQ$36*$D$16,Input!AQ$31)</f>
        <v>4.235306424217957</v>
      </c>
      <c r="AR37" s="24">
        <f>IF(ISBLANK(Input!AR$31),AR$36*$D$16,Input!AR$31)</f>
        <v>4.428640933821786</v>
      </c>
      <c r="AS37" s="24">
        <f>IF(ISBLANK(Input!AS$31),AS$36*$D$16,Input!AS$31)</f>
        <v>4.629449973796664</v>
      </c>
      <c r="AT37" s="24">
        <f>IF(ISBLANK(Input!AT$31),AT$36*$D$16,Input!AT$31)</f>
        <v>4.837905685811376</v>
      </c>
      <c r="AU37" s="24">
        <f>IF(ISBLANK(Input!AU$31),AU$36*$D$16,Input!AU$31)</f>
        <v>5.054087728128006</v>
      </c>
      <c r="AV37" s="24">
        <f>IF(ISBLANK(Input!AV$31),AV$36*$D$16,Input!AV$31)</f>
        <v>5.276891408670971</v>
      </c>
      <c r="AW37" s="24">
        <f>IF(ISBLANK(Input!AW$31),AW$36*$D$16,Input!AW$31)</f>
        <v>5.504272114808192</v>
      </c>
      <c r="AX37" s="24">
        <f>IF(ISBLANK(Input!AX$31),AX$36*$D$16,Input!AX$31)</f>
        <v>5.733843769542262</v>
      </c>
      <c r="AY37" s="24">
        <f>IF(ISBLANK(Input!AY$31),AY$36*$D$16,Input!AY$31)</f>
        <v>5.962682391163924</v>
      </c>
      <c r="AZ37" s="24">
        <f>IF(ISBLANK(Input!AZ$31),AZ$36*$D$16,Input!AZ$31)</f>
        <v>6.189619298309418</v>
      </c>
      <c r="BA37" s="24">
        <f>IF(ISBLANK(Input!BA$31),BA$36*$D$16,Input!BA$31)</f>
        <v>6.414610397150042</v>
      </c>
      <c r="BB37" s="24">
        <f>IF(ISBLANK(Input!BB$31),BB$36*$D$16,Input!BB$31)</f>
        <v>6.637856639905297</v>
      </c>
      <c r="BC37" s="24">
        <f>IF(ISBLANK(Input!BC$31),BC$36*$D$16,Input!BC$31)</f>
        <v>6.8594150402896155</v>
      </c>
      <c r="BD37" s="24">
        <f>IF(ISBLANK(Input!BD$31),BD$36*$D$16,Input!BD$31)</f>
        <v>7.078935155245188</v>
      </c>
      <c r="BE37" s="24">
        <f>IF(ISBLANK(Input!BE$31),BE$36*$D$16,Input!BE$31)</f>
        <v>7.3004316973093175</v>
      </c>
      <c r="BF37" s="24">
        <f>IF(ISBLANK(Input!BF$31),BF$36*$D$16,Input!BF$31)</f>
        <v>7.527950559885007</v>
      </c>
      <c r="BG37" s="24">
        <f>IF(ISBLANK(Input!BG$31),BG$36*$D$16,Input!BG$31)</f>
        <v>7.7622144831463915</v>
      </c>
      <c r="BH37" s="24">
        <f>IF(ISBLANK(Input!BH$31),BH$36*$D$16,Input!BH$31)</f>
        <v>8.002468604743072</v>
      </c>
      <c r="BI37" s="24">
        <f>IF(ISBLANK(Input!BI$31),BI$36*$D$16,Input!BI$31)</f>
        <v>8.247637852161924</v>
      </c>
      <c r="BJ37" s="24">
        <f>IF(ISBLANK(Input!BJ$31),BJ$36*$D$16,Input!BJ$31)</f>
        <v>8.50080423213412</v>
      </c>
      <c r="BK37" s="24">
        <f>IF(ISBLANK(Input!BK$31),BK$36*$D$16,Input!BK$31)</f>
        <v>8.764247187181338</v>
      </c>
      <c r="BL37" s="24">
        <f>IF(ISBLANK(Input!BL$31),BL$36*$D$16,Input!BL$31)</f>
        <v>9.036336764361565</v>
      </c>
      <c r="BM37" s="24">
        <f>IF(ISBLANK(Input!BM$31),BM$36*$D$16,Input!BM$31)</f>
        <v>9.31599344013467</v>
      </c>
      <c r="BN37" s="24">
        <f>IF(ISBLANK(Input!BN$31),BN$36*$D$16,Input!BN$31)</f>
        <v>9.602002876669134</v>
      </c>
      <c r="BO37" s="24">
        <f>IF(ISBLANK(Input!BO$31),BO$36*$D$16,Input!BO$31)</f>
        <v>9.889415578678399</v>
      </c>
      <c r="BP37" s="24">
        <f>IF(ISBLANK(Input!BP$31),BP$36*$D$16,Input!BP$31)</f>
        <v>10.174235095015597</v>
      </c>
      <c r="BQ37" s="24">
        <f>IF(ISBLANK(Input!BQ$31),BQ$36*$D$16,Input!BQ$31)</f>
        <v>10.455687969523042</v>
      </c>
      <c r="BR37" s="24">
        <f>IF(ISBLANK(Input!BR$31),BR$36*$D$16,Input!BR$31)</f>
        <v>10.734168941911213</v>
      </c>
      <c r="BS37" s="24">
        <f>IF(ISBLANK(Input!BS$31),BS$36*$D$16,Input!BS$31)</f>
        <v>11.01052878666978</v>
      </c>
      <c r="BT37" s="24">
        <f>IF(ISBLANK(Input!BT$31),BT$36*$D$16,Input!BT$31)</f>
        <v>11.285569076409319</v>
      </c>
      <c r="BU37" s="24">
        <f>IF(ISBLANK(Input!BU$31),BU$36*$D$16,Input!BU$31)</f>
        <v>11.560368365456307</v>
      </c>
      <c r="BV37" s="24">
        <f>IF(ISBLANK(Input!BV$31),BV$36*$D$16,Input!BV$31)</f>
        <v>11.836061776177091</v>
      </c>
      <c r="BW37" s="24">
        <f>IF(ISBLANK(Input!BW$31),BW$36*$D$16,Input!BW$31)</f>
        <v>12.113781497629262</v>
      </c>
      <c r="BX37" s="24">
        <f>IF(ISBLANK(Input!BX$31),BX$36*$D$16,Input!BX$31)</f>
        <v>12.394647662065932</v>
      </c>
      <c r="BY37" s="24">
        <f>IF(ISBLANK(Input!BY$31),BY$36*$D$16,Input!BY$31)</f>
        <v>12.679288740527353</v>
      </c>
      <c r="BZ37" s="24">
        <f>IF(ISBLANK(Input!BZ$31),BZ$36*$D$16,Input!BZ$31)</f>
        <v>12.968034917444635</v>
      </c>
      <c r="CA37" s="24">
        <f>IF(ISBLANK(Input!CA$31),CA$36*$D$16,Input!CA$31)</f>
        <v>13.2612796035734</v>
      </c>
      <c r="CB37" s="24">
        <f>IF(ISBLANK(Input!CB$31),CB$36*$D$16,Input!CB$31)</f>
        <v>13.559444109326078</v>
      </c>
      <c r="CC37" s="24">
        <f>IF(ISBLANK(Input!CC$31),CC$36*$D$16,Input!CC$31)</f>
        <v>13.862807601771316</v>
      </c>
      <c r="CD37" s="24">
        <f>IF(ISBLANK(Input!CD$31),CD$36*$D$16,Input!CD$31)</f>
        <v>14.171375942003975</v>
      </c>
      <c r="CE37" s="24">
        <f>IF(ISBLANK(Input!CE$31),CE$36*$D$16,Input!CE$31)</f>
        <v>14.48515200779947</v>
      </c>
      <c r="CF37" s="24">
        <f>IF(ISBLANK(Input!CF$31),CF$36*$D$16,Input!CF$31)</f>
        <v>14.804409764535052</v>
      </c>
      <c r="CG37" s="24">
        <f>IF(ISBLANK(Input!CG$31),CG$36*$D$16,Input!CG$31)</f>
        <v>15.129502763032178</v>
      </c>
      <c r="CH37" s="24">
        <f>IF(ISBLANK(Input!CH$31),CH$36*$D$16,Input!CH$31)</f>
        <v>15.460563768627704</v>
      </c>
      <c r="CI37" s="24">
        <f>IF(ISBLANK(Input!CI$31),CI$36*$D$16,Input!CI$31)</f>
        <v>15.79754915810828</v>
      </c>
      <c r="CJ37" s="24">
        <f>IF(ISBLANK(Input!CJ$31),CJ$36*$D$16,Input!CJ$31)</f>
        <v>16.140609856301747</v>
      </c>
      <c r="CK37" s="24">
        <f>IF(ISBLANK(Input!CK$31),CK$36*$D$16,Input!CK$31)</f>
        <v>16.49057855041474</v>
      </c>
      <c r="CL37" s="24">
        <f>IF(ISBLANK(Input!CL$31),CL$36*$D$16,Input!CL$31)</f>
        <v>16.848695510225586</v>
      </c>
      <c r="CM37" s="24">
        <f>IF(ISBLANK(Input!CM$31),CM$36*$D$16,Input!CM$31)</f>
        <v>17.21628700617781</v>
      </c>
      <c r="CN37" s="24">
        <f>IF(ISBLANK(Input!CN$31),CN$36*$D$16,Input!CN$31)</f>
        <v>17.595178642483276</v>
      </c>
      <c r="CO37" s="24">
        <f>IF(ISBLANK(Input!CO$31),CO$36*$D$16,Input!CO$31)</f>
        <v>17.98711243395695</v>
      </c>
      <c r="CP37" s="24">
        <f>IF(ISBLANK(Input!CP$31),CP$36*$D$16,Input!CP$31)</f>
        <v>18.393266337631477</v>
      </c>
      <c r="CQ37" s="24">
        <f>IF(ISBLANK(Input!CQ$31),CQ$36*$D$16,Input!CQ$31)</f>
        <v>18.814314782812023</v>
      </c>
      <c r="CR37" s="24">
        <f>IF(ISBLANK(Input!CR$31),CR$36*$D$16,Input!CR$31)</f>
        <v>19.250660435364374</v>
      </c>
      <c r="CS37" s="24">
        <f>IF(ISBLANK(Input!CS$29),"",Input!CS$29)</f>
      </c>
      <c r="CT37" s="24">
        <f>IF(ISBLANK(Input!CT$27),"",Input!CT$27)</f>
      </c>
      <c r="CU37" s="53"/>
      <c r="CV37" s="25"/>
      <c r="CW37" s="25"/>
      <c r="CX37" s="25"/>
      <c r="CY37" s="25"/>
      <c r="CZ37" s="24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</row>
    <row r="38" spans="1:144" ht="11.25">
      <c r="A38" s="14"/>
      <c r="B38" s="14"/>
      <c r="C38" s="14" t="s">
        <v>9</v>
      </c>
      <c r="D38" s="14"/>
      <c r="E38" s="14"/>
      <c r="F38" s="33">
        <f>IF(ISBLANK(Input!F$29),E$42*$D$18+F$34*$D$19,F$36-F$37)</f>
        <v>1.403</v>
      </c>
      <c r="G38" s="33">
        <f>IF(ISBLANK(Input!G$29),F$42*$D$18+G$34*$D$19,G$36-G$37)</f>
        <v>1.2360000000000002</v>
      </c>
      <c r="H38" s="33">
        <f>IF(ISBLANK(Input!H$29),G$42*$D$18+H$34*$D$19,H$36-H$37)</f>
        <v>1.34</v>
      </c>
      <c r="I38" s="33">
        <f>IF(ISBLANK(Input!I$29),H$42*$D$18+I$34*$D$19,I$36-I$37)</f>
        <v>1.456</v>
      </c>
      <c r="J38" s="33">
        <f>IF(ISBLANK(Input!J$29),I$42*$D$18+J$34*$D$19,J$36-J$37)</f>
        <v>1.5830000000000002</v>
      </c>
      <c r="K38" s="33">
        <f>IF(ISBLANK(Input!K$29),J$42*$D$18+K$34*$D$19,K$36-K$37)</f>
        <v>1.4905887599999998</v>
      </c>
      <c r="L38" s="33">
        <f>IF(ISBLANK(Input!L$29),K$42*$D$18+L$34*$D$19,L$36-L$37)</f>
        <v>1.5885800650823998</v>
      </c>
      <c r="M38" s="33">
        <f>IF(ISBLANK(Input!M$29),L$42*$D$18+M$34*$D$19,M$36-M$37)</f>
        <v>1.6930133185609169</v>
      </c>
      <c r="N38" s="33">
        <f>IF(ISBLANK(Input!N$29),M$42*$D$18+N$34*$D$19,N$36-N$37)</f>
        <v>1.8929895603844589</v>
      </c>
      <c r="O38" s="33">
        <f>IF(ISBLANK(Input!O$29),N$42*$D$18+O$34*$D$19,O$36-O$37)</f>
        <v>2.2007195509029844</v>
      </c>
      <c r="P38" s="33">
        <f>IF(ISBLANK(Input!P$29),O$42*$D$18+P$34*$D$19,P$36-P$37)</f>
        <v>2.5208769932799657</v>
      </c>
      <c r="Q38" s="33">
        <f>IF(ISBLANK(Input!Q$29),P$42*$D$18+Q$34*$D$19,Q$36-Q$37)</f>
        <v>2.8527033408262263</v>
      </c>
      <c r="R38" s="33">
        <f>IF(ISBLANK(Input!R$29),Q$42*$D$18+R$34*$D$19,R$36-R$37)</f>
        <v>3.1962328924072736</v>
      </c>
      <c r="S38" s="33">
        <f>IF(ISBLANK(Input!S$29),R$42*$D$18+S$34*$D$19,S$36-S$37)</f>
        <v>3.5503025088587647</v>
      </c>
      <c r="T38" s="33">
        <f>IF(ISBLANK(Input!T$29),S$42*$D$18+T$34*$D$19,T$36-T$37)</f>
        <v>3.9132461442833546</v>
      </c>
      <c r="U38" s="33">
        <f>IF(ISBLANK(Input!U$29),T$42*$D$18+U$34*$D$19,U$36-U$37)</f>
        <v>4.281310073507186</v>
      </c>
      <c r="V38" s="33">
        <f>IF(ISBLANK(Input!V$29),U$42*$D$18+V$34*$D$19,V$36-V$37)</f>
        <v>4.649536477693506</v>
      </c>
      <c r="W38" s="33">
        <f>IF(ISBLANK(Input!W$29),V$42*$D$18+W$34*$D$19,W$36-W$37)</f>
        <v>5.016128808078614</v>
      </c>
      <c r="X38" s="33">
        <f>IF(ISBLANK(Input!X$29),W$42*$D$18+X$34*$D$19,X$36-X$37)</f>
        <v>5.3807997858492085</v>
      </c>
      <c r="Y38" s="33">
        <f>IF(ISBLANK(Input!Y$29),X$42*$D$18+Y$34*$D$19,Y$36-Y$37)</f>
        <v>5.745090416456351</v>
      </c>
      <c r="Z38" s="33">
        <f>IF(ISBLANK(Input!Z$29),Y$42*$D$18+Z$34*$D$19,Z$36-Z$37)</f>
        <v>6.11072686070558</v>
      </c>
      <c r="AA38" s="33">
        <f>IF(ISBLANK(Input!AA$29),Z$42*$D$18+AA$34*$D$19,AA$36-AA$37)</f>
        <v>6.478089577266687</v>
      </c>
      <c r="AB38" s="33">
        <f>IF(ISBLANK(Input!AB$29),AA$42*$D$18+AB$34*$D$19,AB$36-AB$37)</f>
        <v>6.846744548735163</v>
      </c>
      <c r="AC38" s="33">
        <f>IF(ISBLANK(Input!AC$29),AB$42*$D$18+AC$34*$D$19,AC$36-AC$37)</f>
        <v>7.2153939553229725</v>
      </c>
      <c r="AD38" s="33">
        <f>IF(ISBLANK(Input!AD$29),AC$42*$D$18+AD$34*$D$19,AD$36-AD$37)</f>
        <v>7.583656139045351</v>
      </c>
      <c r="AE38" s="33">
        <f>IF(ISBLANK(Input!AE$29),AD$42*$D$18+AE$34*$D$19,AE$36-AE$37)</f>
        <v>7.950826413421436</v>
      </c>
      <c r="AF38" s="33">
        <f>IF(ISBLANK(Input!AF$29),AE$42*$D$18+AF$34*$D$19,AF$36-AF$37)</f>
        <v>8.31599698179372</v>
      </c>
      <c r="AG38" s="33">
        <f>IF(ISBLANK(Input!AG$29),AF$42*$D$18+AG$34*$D$19,AG$36-AG$37)</f>
        <v>8.682395821366459</v>
      </c>
      <c r="AH38" s="33">
        <f>IF(ISBLANK(Input!AH$29),AG$42*$D$18+AH$34*$D$19,AH$36-AH$37)</f>
        <v>9.055459876194986</v>
      </c>
      <c r="AI38" s="33">
        <f>IF(ISBLANK(Input!AI$29),AH$42*$D$18+AI$34*$D$19,AI$36-AI$37)</f>
        <v>9.440986740023597</v>
      </c>
      <c r="AJ38" s="33">
        <f>IF(ISBLANK(Input!AJ$29),AI$42*$D$18+AJ$34*$D$19,AJ$36-AJ$37)</f>
        <v>9.845058142902738</v>
      </c>
      <c r="AK38" s="33">
        <f>IF(ISBLANK(Input!AK$29),AJ$42*$D$18+AK$34*$D$19,AK$36-AK$37)</f>
        <v>10.272398757472478</v>
      </c>
      <c r="AL38" s="33">
        <f>IF(ISBLANK(Input!AL$29),AK$42*$D$18+AL$34*$D$19,AL$36-AL$37)</f>
        <v>10.726619406801944</v>
      </c>
      <c r="AM38" s="33">
        <f>IF(ISBLANK(Input!AM$29),AL$42*$D$18+AM$34*$D$19,AM$36-AM$37)</f>
        <v>11.209269126287676</v>
      </c>
      <c r="AN38" s="33">
        <f>IF(ISBLANK(Input!AN$29),AM$42*$D$18+AN$34*$D$19,AN$36-AN$37)</f>
        <v>11.719836310693525</v>
      </c>
      <c r="AO38" s="33">
        <f>IF(ISBLANK(Input!AO$29),AN$42*$D$18+AO$34*$D$19,AO$36-AO$37)</f>
        <v>12.257963018991397</v>
      </c>
      <c r="AP38" s="33">
        <f>IF(ISBLANK(Input!AP$29),AO$42*$D$18+AP$34*$D$19,AP$36-AP$37)</f>
        <v>12.822621294334862</v>
      </c>
      <c r="AQ38" s="33">
        <f>IF(ISBLANK(Input!AQ$29),AP$42*$D$18+AQ$34*$D$19,AQ$36-AQ$37)</f>
        <v>13.411803676690196</v>
      </c>
      <c r="AR38" s="33">
        <f>IF(ISBLANK(Input!AR$29),AQ$42*$D$18+AR$34*$D$19,AR$36-AR$37)</f>
        <v>14.024029623768989</v>
      </c>
      <c r="AS38" s="33">
        <f>IF(ISBLANK(Input!AS$29),AR$42*$D$18+AS$34*$D$19,AS$36-AS$37)</f>
        <v>14.65992491702277</v>
      </c>
      <c r="AT38" s="33">
        <f>IF(ISBLANK(Input!AT$29),AS$42*$D$18+AT$34*$D$19,AT$36-AT$37)</f>
        <v>15.320034671736023</v>
      </c>
      <c r="AU38" s="33">
        <f>IF(ISBLANK(Input!AU$29),AT$42*$D$18+AU$34*$D$19,AU$36-AU$37)</f>
        <v>16.00461113907202</v>
      </c>
      <c r="AV38" s="33">
        <f>IF(ISBLANK(Input!AV$29),AU$42*$D$18+AV$34*$D$19,AV$36-AV$37)</f>
        <v>16.710156127458077</v>
      </c>
      <c r="AW38" s="33">
        <f>IF(ISBLANK(Input!AW$29),AV$42*$D$18+AW$34*$D$19,AW$36-AW$37)</f>
        <v>17.430195030225942</v>
      </c>
      <c r="AX38" s="33">
        <f>IF(ISBLANK(Input!AX$29),AW$42*$D$18+AX$34*$D$19,AX$36-AX$37)</f>
        <v>18.15717193688383</v>
      </c>
      <c r="AY38" s="33">
        <f>IF(ISBLANK(Input!AY$29),AX$42*$D$18+AY$34*$D$19,AY$36-AY$37)</f>
        <v>18.881827572019095</v>
      </c>
      <c r="AZ38" s="33">
        <f>IF(ISBLANK(Input!AZ$29),AY$42*$D$18+AZ$34*$D$19,AZ$36-AZ$37)</f>
        <v>19.60046111131316</v>
      </c>
      <c r="BA38" s="33">
        <f>IF(ISBLANK(Input!BA$29),AZ$42*$D$18+BA$34*$D$19,BA$36-BA$37)</f>
        <v>20.31293292430847</v>
      </c>
      <c r="BB38" s="33">
        <f>IF(ISBLANK(Input!BB$29),BA$42*$D$18+BB$34*$D$19,BB$36-BB$37)</f>
        <v>21.019879359700106</v>
      </c>
      <c r="BC38" s="33">
        <f>IF(ISBLANK(Input!BC$29),BB$42*$D$18+BC$34*$D$19,BC$36-BC$37)</f>
        <v>21.721480960917116</v>
      </c>
      <c r="BD38" s="33">
        <f>IF(ISBLANK(Input!BD$29),BC$42*$D$18+BD$34*$D$19,BD$36-BD$37)</f>
        <v>22.41662799160976</v>
      </c>
      <c r="BE38" s="33">
        <f>IF(ISBLANK(Input!BE$29),BD$42*$D$18+BE$34*$D$19,BE$36-BE$37)</f>
        <v>23.11803370814617</v>
      </c>
      <c r="BF38" s="33">
        <f>IF(ISBLANK(Input!BF$29),BE$42*$D$18+BF$34*$D$19,BF$36-BF$37)</f>
        <v>23.838510106302525</v>
      </c>
      <c r="BG38" s="33">
        <f>IF(ISBLANK(Input!BG$29),BF$42*$D$18+BG$34*$D$19,BG$36-BG$37)</f>
        <v>24.58034586329691</v>
      </c>
      <c r="BH38" s="33">
        <f>IF(ISBLANK(Input!BH$29),BG$42*$D$18+BH$34*$D$19,BH$36-BH$37)</f>
        <v>25.341150581686396</v>
      </c>
      <c r="BI38" s="33">
        <f>IF(ISBLANK(Input!BI$29),BH$42*$D$18+BI$34*$D$19,BI$36-BI$37)</f>
        <v>26.117519865179432</v>
      </c>
      <c r="BJ38" s="33">
        <f>IF(ISBLANK(Input!BJ$29),BI$42*$D$18+BJ$34*$D$19,BJ$36-BJ$37)</f>
        <v>26.91921340175805</v>
      </c>
      <c r="BK38" s="33">
        <f>IF(ISBLANK(Input!BK$29),BJ$42*$D$18+BK$34*$D$19,BK$36-BK$37)</f>
        <v>27.753449426074233</v>
      </c>
      <c r="BL38" s="33">
        <f>IF(ISBLANK(Input!BL$29),BK$42*$D$18+BL$34*$D$19,BL$36-BL$37)</f>
        <v>28.615066420478293</v>
      </c>
      <c r="BM38" s="33">
        <f>IF(ISBLANK(Input!BM$29),BL$42*$D$18+BM$34*$D$19,BM$36-BM$37)</f>
        <v>29.500645893759796</v>
      </c>
      <c r="BN38" s="33">
        <f>IF(ISBLANK(Input!BN$29),BM$42*$D$18+BN$34*$D$19,BN$36-BN$37)</f>
        <v>30.406342442785594</v>
      </c>
      <c r="BO38" s="33">
        <f>IF(ISBLANK(Input!BO$29),BN$42*$D$18+BO$34*$D$19,BO$36-BO$37)</f>
        <v>31.316482665814934</v>
      </c>
      <c r="BP38" s="33">
        <f>IF(ISBLANK(Input!BP$29),BO$42*$D$18+BP$34*$D$19,BP$36-BP$37)</f>
        <v>32.218411134216055</v>
      </c>
      <c r="BQ38" s="33">
        <f>IF(ISBLANK(Input!BQ$29),BP$42*$D$18+BQ$34*$D$19,BQ$36-BQ$37)</f>
        <v>33.109678570156305</v>
      </c>
      <c r="BR38" s="33">
        <f>IF(ISBLANK(Input!BR$29),BQ$42*$D$18+BR$34*$D$19,BR$36-BR$37)</f>
        <v>33.99153498271884</v>
      </c>
      <c r="BS38" s="33">
        <f>IF(ISBLANK(Input!BS$29),BR$42*$D$18+BS$34*$D$19,BS$36-BS$37)</f>
        <v>34.866674491120975</v>
      </c>
      <c r="BT38" s="33">
        <f>IF(ISBLANK(Input!BT$29),BS$42*$D$18+BT$34*$D$19,BT$36-BT$37)</f>
        <v>35.737635408629515</v>
      </c>
      <c r="BU38" s="33">
        <f>IF(ISBLANK(Input!BU$29),BT$42*$D$18+BU$34*$D$19,BU$36-BU$37)</f>
        <v>36.60783315727831</v>
      </c>
      <c r="BV38" s="33">
        <f>IF(ISBLANK(Input!BV$29),BU$42*$D$18+BV$34*$D$19,BV$36-BV$37)</f>
        <v>37.48086229122746</v>
      </c>
      <c r="BW38" s="33">
        <f>IF(ISBLANK(Input!BW$29),BV$42*$D$18+BW$34*$D$19,BW$36-BW$37)</f>
        <v>38.360308075826</v>
      </c>
      <c r="BX38" s="33">
        <f>IF(ISBLANK(Input!BX$29),BW$42*$D$18+BX$34*$D$19,BX$36-BX$37)</f>
        <v>39.24971759654212</v>
      </c>
      <c r="BY38" s="33">
        <f>IF(ISBLANK(Input!BY$29),BX$42*$D$18+BY$34*$D$19,BY$36-BY$37)</f>
        <v>40.15108101166995</v>
      </c>
      <c r="BZ38" s="33">
        <f>IF(ISBLANK(Input!BZ$29),BY$42*$D$18+BZ$34*$D$19,BZ$36-BZ$37)</f>
        <v>41.06544390524135</v>
      </c>
      <c r="CA38" s="33">
        <f>IF(ISBLANK(Input!CA$29),BZ$42*$D$18+CA$34*$D$19,CA$36-CA$37)</f>
        <v>41.99405207798243</v>
      </c>
      <c r="CB38" s="33">
        <f>IF(ISBLANK(Input!CB$29),CA$42*$D$18+CB$34*$D$19,CB$36-CB$37)</f>
        <v>42.93823967953258</v>
      </c>
      <c r="CC38" s="33">
        <f>IF(ISBLANK(Input!CC$29),CB$42*$D$18+CC$34*$D$19,CC$36-CC$37)</f>
        <v>43.8988907389425</v>
      </c>
      <c r="CD38" s="33">
        <f>IF(ISBLANK(Input!CD$29),CC$42*$D$18+CD$34*$D$19,CD$36-CD$37)</f>
        <v>44.87602381634592</v>
      </c>
      <c r="CE38" s="33">
        <f>IF(ISBLANK(Input!CE$29),CD$42*$D$18+CE$34*$D$19,CE$36-CE$37)</f>
        <v>45.86964802469833</v>
      </c>
      <c r="CF38" s="33">
        <f>IF(ISBLANK(Input!CF$29),CE$42*$D$18+CF$34*$D$19,CF$36-CF$37)</f>
        <v>46.88063092102767</v>
      </c>
      <c r="CG38" s="33">
        <f>IF(ISBLANK(Input!CG$29),CF$42*$D$18+CG$34*$D$19,CG$36-CG$37)</f>
        <v>47.910092082935236</v>
      </c>
      <c r="CH38" s="33">
        <f>IF(ISBLANK(Input!CH$29),CG$42*$D$18+CH$34*$D$19,CH$36-CH$37)</f>
        <v>48.95845193398773</v>
      </c>
      <c r="CI38" s="33">
        <f>IF(ISBLANK(Input!CI$29),CH$42*$D$18+CI$34*$D$19,CI$36-CI$37)</f>
        <v>50.02557233400955</v>
      </c>
      <c r="CJ38" s="33">
        <f>IF(ISBLANK(Input!CJ$29),CI$42*$D$18+CJ$34*$D$19,CJ$36-CJ$37)</f>
        <v>51.1119312116222</v>
      </c>
      <c r="CK38" s="33">
        <f>IF(ISBLANK(Input!CK$29),CJ$42*$D$18+CK$34*$D$19,CK$36-CK$37)</f>
        <v>52.22016540964668</v>
      </c>
      <c r="CL38" s="33">
        <f>IF(ISBLANK(Input!CL$29),CK$42*$D$18+CL$34*$D$19,CL$36-CL$37)</f>
        <v>53.35420244904769</v>
      </c>
      <c r="CM38" s="33">
        <f>IF(ISBLANK(Input!CM$29),CL$42*$D$18+CM$34*$D$19,CM$36-CM$37)</f>
        <v>54.518242186229735</v>
      </c>
      <c r="CN38" s="33">
        <f>IF(ISBLANK(Input!CN$29),CM$42*$D$18+CN$34*$D$19,CN$36-CN$37)</f>
        <v>55.71806570119705</v>
      </c>
      <c r="CO38" s="33">
        <f>IF(ISBLANK(Input!CO$29),CN$42*$D$18+CO$34*$D$19,CO$36-CO$37)</f>
        <v>56.95918937419702</v>
      </c>
      <c r="CP38" s="33">
        <f>IF(ISBLANK(Input!CP$29),CO$42*$D$18+CP$34*$D$19,CP$36-CP$37)</f>
        <v>58.245343402499685</v>
      </c>
      <c r="CQ38" s="33">
        <f>IF(ISBLANK(Input!CQ$29),CP$42*$D$18+CQ$34*$D$19,CQ$36-CQ$37)</f>
        <v>59.57866347890474</v>
      </c>
      <c r="CR38" s="33">
        <f>IF(ISBLANK(Input!CR$29),CQ$42*$D$18+CR$34*$D$19,CR$36-CR$37)</f>
        <v>60.96042471198718</v>
      </c>
      <c r="CS38" s="24">
        <f>IF(ISBLANK(Input!CS$29),"",Input!CS$29)</f>
      </c>
      <c r="CT38" s="24">
        <f>IF(ISBLANK(Input!CT$27),"",Input!CT$27)</f>
      </c>
      <c r="CU38" s="53"/>
      <c r="CV38" s="25"/>
      <c r="CW38" s="25"/>
      <c r="CX38" s="25"/>
      <c r="CY38" s="25"/>
      <c r="CZ38" s="33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</row>
    <row r="39" spans="1:144" ht="11.25">
      <c r="A39" s="14"/>
      <c r="B39" s="14"/>
      <c r="C39" s="14"/>
      <c r="D39" s="14"/>
      <c r="E39" s="1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24">
        <f>IF(ISBLANK(Input!CS$29),"",Input!CS$29)</f>
      </c>
      <c r="CT39" s="24">
        <f>IF(ISBLANK(Input!CT$27),"",Input!CT$27)</f>
      </c>
      <c r="CU39" s="53"/>
      <c r="CV39" s="25"/>
      <c r="CW39" s="25"/>
      <c r="CX39" s="25"/>
      <c r="CY39" s="25"/>
      <c r="CZ39" s="33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</row>
    <row r="40" spans="1:144" ht="11.25">
      <c r="A40" s="14"/>
      <c r="B40" s="14"/>
      <c r="C40" s="14" t="s">
        <v>12</v>
      </c>
      <c r="D40" s="14"/>
      <c r="E40" s="24"/>
      <c r="F40" s="24">
        <f>F$12</f>
        <v>0</v>
      </c>
      <c r="G40" s="24">
        <f aca="true" t="shared" si="24" ref="G40:BR40">G$12</f>
        <v>0</v>
      </c>
      <c r="H40" s="24">
        <f t="shared" si="24"/>
        <v>0</v>
      </c>
      <c r="I40" s="24">
        <f t="shared" si="24"/>
        <v>0</v>
      </c>
      <c r="J40" s="24">
        <f t="shared" si="24"/>
        <v>0</v>
      </c>
      <c r="K40" s="24">
        <f t="shared" si="24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24">
        <f t="shared" si="24"/>
        <v>0</v>
      </c>
      <c r="P40" s="24">
        <f t="shared" si="24"/>
      </c>
      <c r="Q40" s="24">
        <f t="shared" si="24"/>
      </c>
      <c r="R40" s="24">
        <f t="shared" si="24"/>
      </c>
      <c r="S40" s="24">
        <f t="shared" si="24"/>
      </c>
      <c r="T40" s="24">
        <f t="shared" si="24"/>
      </c>
      <c r="U40" s="24">
        <f t="shared" si="24"/>
      </c>
      <c r="V40" s="24">
        <f t="shared" si="24"/>
      </c>
      <c r="W40" s="24">
        <f t="shared" si="24"/>
      </c>
      <c r="X40" s="24">
        <f t="shared" si="24"/>
      </c>
      <c r="Y40" s="24">
        <f t="shared" si="24"/>
      </c>
      <c r="Z40" s="24">
        <f t="shared" si="24"/>
      </c>
      <c r="AA40" s="24">
        <f t="shared" si="24"/>
      </c>
      <c r="AB40" s="24">
        <f t="shared" si="24"/>
      </c>
      <c r="AC40" s="24">
        <f t="shared" si="24"/>
      </c>
      <c r="AD40" s="24">
        <f t="shared" si="24"/>
      </c>
      <c r="AE40" s="24">
        <f t="shared" si="24"/>
      </c>
      <c r="AF40" s="24">
        <f t="shared" si="24"/>
      </c>
      <c r="AG40" s="24">
        <f t="shared" si="24"/>
      </c>
      <c r="AH40" s="24">
        <f t="shared" si="24"/>
      </c>
      <c r="AI40" s="24">
        <f t="shared" si="24"/>
      </c>
      <c r="AJ40" s="24">
        <f t="shared" si="24"/>
      </c>
      <c r="AK40" s="24">
        <f t="shared" si="24"/>
      </c>
      <c r="AL40" s="24">
        <f t="shared" si="24"/>
      </c>
      <c r="AM40" s="24">
        <f t="shared" si="24"/>
      </c>
      <c r="AN40" s="24">
        <f t="shared" si="24"/>
      </c>
      <c r="AO40" s="24">
        <f t="shared" si="24"/>
      </c>
      <c r="AP40" s="24">
        <f t="shared" si="24"/>
      </c>
      <c r="AQ40" s="24">
        <f t="shared" si="24"/>
      </c>
      <c r="AR40" s="24">
        <f t="shared" si="24"/>
      </c>
      <c r="AS40" s="24">
        <f t="shared" si="24"/>
      </c>
      <c r="AT40" s="24">
        <f t="shared" si="24"/>
      </c>
      <c r="AU40" s="24">
        <f t="shared" si="24"/>
      </c>
      <c r="AV40" s="24">
        <f t="shared" si="24"/>
      </c>
      <c r="AW40" s="24">
        <f t="shared" si="24"/>
      </c>
      <c r="AX40" s="24">
        <f t="shared" si="24"/>
      </c>
      <c r="AY40" s="24">
        <f t="shared" si="24"/>
      </c>
      <c r="AZ40" s="24">
        <f t="shared" si="24"/>
      </c>
      <c r="BA40" s="24">
        <f t="shared" si="24"/>
      </c>
      <c r="BB40" s="24">
        <f t="shared" si="24"/>
      </c>
      <c r="BC40" s="24">
        <f t="shared" si="24"/>
      </c>
      <c r="BD40" s="24">
        <f t="shared" si="24"/>
      </c>
      <c r="BE40" s="24">
        <f t="shared" si="24"/>
      </c>
      <c r="BF40" s="24">
        <f t="shared" si="24"/>
      </c>
      <c r="BG40" s="24">
        <f t="shared" si="24"/>
      </c>
      <c r="BH40" s="24">
        <f t="shared" si="24"/>
      </c>
      <c r="BI40" s="24">
        <f t="shared" si="24"/>
      </c>
      <c r="BJ40" s="24">
        <f t="shared" si="24"/>
      </c>
      <c r="BK40" s="24">
        <f t="shared" si="24"/>
      </c>
      <c r="BL40" s="24">
        <f t="shared" si="24"/>
      </c>
      <c r="BM40" s="24">
        <f t="shared" si="24"/>
      </c>
      <c r="BN40" s="24">
        <f t="shared" si="24"/>
      </c>
      <c r="BO40" s="24">
        <f t="shared" si="24"/>
      </c>
      <c r="BP40" s="24">
        <f t="shared" si="24"/>
      </c>
      <c r="BQ40" s="24">
        <f t="shared" si="24"/>
      </c>
      <c r="BR40" s="24">
        <f t="shared" si="24"/>
      </c>
      <c r="BS40" s="24">
        <f aca="true" t="shared" si="25" ref="BS40:CR40">BS$12</f>
      </c>
      <c r="BT40" s="24">
        <f t="shared" si="25"/>
      </c>
      <c r="BU40" s="24">
        <f t="shared" si="25"/>
      </c>
      <c r="BV40" s="24">
        <f t="shared" si="25"/>
      </c>
      <c r="BW40" s="24">
        <f t="shared" si="25"/>
      </c>
      <c r="BX40" s="24">
        <f t="shared" si="25"/>
      </c>
      <c r="BY40" s="24">
        <f t="shared" si="25"/>
      </c>
      <c r="BZ40" s="24">
        <f t="shared" si="25"/>
      </c>
      <c r="CA40" s="24">
        <f t="shared" si="25"/>
      </c>
      <c r="CB40" s="24">
        <f t="shared" si="25"/>
      </c>
      <c r="CC40" s="24">
        <f t="shared" si="25"/>
      </c>
      <c r="CD40" s="24">
        <f t="shared" si="25"/>
      </c>
      <c r="CE40" s="24">
        <f t="shared" si="25"/>
      </c>
      <c r="CF40" s="24">
        <f t="shared" si="25"/>
      </c>
      <c r="CG40" s="24">
        <f t="shared" si="25"/>
      </c>
      <c r="CH40" s="24">
        <f t="shared" si="25"/>
      </c>
      <c r="CI40" s="24">
        <f t="shared" si="25"/>
      </c>
      <c r="CJ40" s="24">
        <f t="shared" si="25"/>
      </c>
      <c r="CK40" s="24">
        <f t="shared" si="25"/>
      </c>
      <c r="CL40" s="24">
        <f t="shared" si="25"/>
      </c>
      <c r="CM40" s="24">
        <f t="shared" si="25"/>
      </c>
      <c r="CN40" s="24">
        <f t="shared" si="25"/>
      </c>
      <c r="CO40" s="24">
        <f t="shared" si="25"/>
      </c>
      <c r="CP40" s="24">
        <f t="shared" si="25"/>
      </c>
      <c r="CQ40" s="24">
        <f t="shared" si="25"/>
      </c>
      <c r="CR40" s="24">
        <f t="shared" si="25"/>
      </c>
      <c r="CS40" s="24">
        <f>IF(ISBLANK(Input!CS$29),"",Input!CS$29)</f>
      </c>
      <c r="CT40" s="24">
        <f>IF(ISBLANK(Input!CT$27),"",Input!CT$27)</f>
      </c>
      <c r="CU40" s="53"/>
      <c r="CV40" s="25"/>
      <c r="CW40" s="25"/>
      <c r="CX40" s="25"/>
      <c r="CY40" s="25"/>
      <c r="CZ40" s="2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</row>
    <row r="41" spans="1:144" ht="11.25">
      <c r="A41" s="14"/>
      <c r="B41" s="14"/>
      <c r="C41" s="14"/>
      <c r="D41" s="14"/>
      <c r="E41" s="1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24">
        <f>IF(ISBLANK(Input!CS$29),"",Input!CS$29)</f>
      </c>
      <c r="CT41" s="24">
        <f>IF(ISBLANK(Input!CT$27),"",Input!CT$27)</f>
      </c>
      <c r="CU41" s="53"/>
      <c r="CV41" s="25"/>
      <c r="CW41" s="25"/>
      <c r="CX41" s="25"/>
      <c r="CY41" s="25"/>
      <c r="CZ41" s="33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</row>
    <row r="42" spans="1:144" ht="11.25">
      <c r="A42" s="14"/>
      <c r="B42" s="14"/>
      <c r="C42" s="14" t="s">
        <v>3</v>
      </c>
      <c r="D42" s="14"/>
      <c r="E42" s="24">
        <f>Input!$C$19</f>
        <v>15.656</v>
      </c>
      <c r="F42" s="24">
        <f>SUM(E$42,F$34,F$38,F$40)</f>
        <v>17.059</v>
      </c>
      <c r="G42" s="24">
        <f aca="true" t="shared" si="26" ref="G42:BR42">SUM(F$42,G$34,G$38,G$40)</f>
        <v>18.295</v>
      </c>
      <c r="H42" s="24">
        <f t="shared" si="26"/>
        <v>19.635</v>
      </c>
      <c r="I42" s="24">
        <f t="shared" si="26"/>
        <v>21.091</v>
      </c>
      <c r="J42" s="24">
        <f t="shared" si="26"/>
        <v>22.674</v>
      </c>
      <c r="K42" s="24">
        <f t="shared" si="26"/>
        <v>24.16458876</v>
      </c>
      <c r="L42" s="24">
        <f t="shared" si="26"/>
        <v>25.7531688250824</v>
      </c>
      <c r="M42" s="24">
        <f t="shared" si="26"/>
        <v>27.44618214364332</v>
      </c>
      <c r="N42" s="24">
        <f t="shared" si="26"/>
        <v>32.17617170402778</v>
      </c>
      <c r="O42" s="24">
        <f t="shared" si="26"/>
        <v>37.11089125493076</v>
      </c>
      <c r="P42" s="24">
        <f t="shared" si="26"/>
        <v>42.229768248210725</v>
      </c>
      <c r="Q42" s="24">
        <f t="shared" si="26"/>
        <v>47.53047158903695</v>
      </c>
      <c r="R42" s="24">
        <f t="shared" si="26"/>
        <v>53.01670448144422</v>
      </c>
      <c r="S42" s="24">
        <f t="shared" si="26"/>
        <v>58.646006990302986</v>
      </c>
      <c r="T42" s="24">
        <f t="shared" si="26"/>
        <v>64.41025313458634</v>
      </c>
      <c r="U42" s="24">
        <f t="shared" si="26"/>
        <v>70.19456320809353</v>
      </c>
      <c r="V42" s="24">
        <f t="shared" si="26"/>
        <v>75.96209968578702</v>
      </c>
      <c r="W42" s="24">
        <f t="shared" si="26"/>
        <v>81.69422849386564</v>
      </c>
      <c r="X42" s="24">
        <f t="shared" si="26"/>
        <v>87.40202827971484</v>
      </c>
      <c r="Y42" s="24">
        <f t="shared" si="26"/>
        <v>93.1241186961712</v>
      </c>
      <c r="Z42" s="24">
        <f t="shared" si="26"/>
        <v>98.87484555687678</v>
      </c>
      <c r="AA42" s="24">
        <f t="shared" si="26"/>
        <v>104.65093513414347</v>
      </c>
      <c r="AB42" s="24">
        <f t="shared" si="26"/>
        <v>110.44167968287863</v>
      </c>
      <c r="AC42" s="24">
        <f t="shared" si="26"/>
        <v>116.21607363820159</v>
      </c>
      <c r="AD42" s="24">
        <f t="shared" si="26"/>
        <v>121.99572977724694</v>
      </c>
      <c r="AE42" s="24">
        <f t="shared" si="26"/>
        <v>127.73355619066838</v>
      </c>
      <c r="AF42" s="24">
        <f t="shared" si="26"/>
        <v>133.4515531724621</v>
      </c>
      <c r="AG42" s="24">
        <f t="shared" si="26"/>
        <v>139.23194899382858</v>
      </c>
      <c r="AH42" s="24">
        <f t="shared" si="26"/>
        <v>145.16340887002357</v>
      </c>
      <c r="AI42" s="24">
        <f t="shared" si="26"/>
        <v>151.33939561004718</v>
      </c>
      <c r="AJ42" s="24">
        <f t="shared" si="26"/>
        <v>157.8574537529499</v>
      </c>
      <c r="AK42" s="24">
        <f t="shared" si="26"/>
        <v>164.76585251042238</v>
      </c>
      <c r="AL42" s="24">
        <f t="shared" si="26"/>
        <v>172.13047191722433</v>
      </c>
      <c r="AM42" s="24">
        <f t="shared" si="26"/>
        <v>179.929741043512</v>
      </c>
      <c r="AN42" s="24">
        <f t="shared" si="26"/>
        <v>188.1705773542055</v>
      </c>
      <c r="AO42" s="24">
        <f t="shared" si="26"/>
        <v>196.8335403731969</v>
      </c>
      <c r="AP42" s="24">
        <f t="shared" si="26"/>
        <v>205.90616166753176</v>
      </c>
      <c r="AQ42" s="24">
        <f t="shared" si="26"/>
        <v>215.33596534422196</v>
      </c>
      <c r="AR42" s="24">
        <f t="shared" si="26"/>
        <v>225.13199496799095</v>
      </c>
      <c r="AS42" s="24">
        <f t="shared" si="26"/>
        <v>235.30491988501373</v>
      </c>
      <c r="AT42" s="24">
        <f t="shared" si="26"/>
        <v>245.86095455674973</v>
      </c>
      <c r="AU42" s="24">
        <f t="shared" si="26"/>
        <v>256.80156569582175</v>
      </c>
      <c r="AV42" s="24">
        <f t="shared" si="26"/>
        <v>268.00972182327985</v>
      </c>
      <c r="AW42" s="24">
        <f t="shared" si="26"/>
        <v>279.4009168535058</v>
      </c>
      <c r="AX42" s="24">
        <f t="shared" si="26"/>
        <v>290.8190887903897</v>
      </c>
      <c r="AY42" s="24">
        <f t="shared" si="26"/>
        <v>302.1309163624088</v>
      </c>
      <c r="AZ42" s="24">
        <f t="shared" si="26"/>
        <v>313.361377473722</v>
      </c>
      <c r="BA42" s="24">
        <f t="shared" si="26"/>
        <v>324.47831039803043</v>
      </c>
      <c r="BB42" s="24">
        <f t="shared" si="26"/>
        <v>335.53818975773055</v>
      </c>
      <c r="BC42" s="24">
        <f t="shared" si="26"/>
        <v>346.4846707186477</v>
      </c>
      <c r="BD42" s="24">
        <f t="shared" si="26"/>
        <v>357.34329871025744</v>
      </c>
      <c r="BE42" s="24">
        <f t="shared" si="26"/>
        <v>368.5053324184036</v>
      </c>
      <c r="BF42" s="24">
        <f t="shared" si="26"/>
        <v>379.9618425247061</v>
      </c>
      <c r="BG42" s="24">
        <f t="shared" si="26"/>
        <v>391.79818838800304</v>
      </c>
      <c r="BH42" s="24">
        <f t="shared" si="26"/>
        <v>403.84133896968945</v>
      </c>
      <c r="BI42" s="24">
        <f t="shared" si="26"/>
        <v>416.1698588348689</v>
      </c>
      <c r="BJ42" s="24">
        <f t="shared" si="26"/>
        <v>429.0190722366269</v>
      </c>
      <c r="BK42" s="24">
        <f t="shared" si="26"/>
        <v>442.36752166270117</v>
      </c>
      <c r="BL42" s="24">
        <f t="shared" si="26"/>
        <v>456.06858808317946</v>
      </c>
      <c r="BM42" s="24">
        <f t="shared" si="26"/>
        <v>470.1712339769392</v>
      </c>
      <c r="BN42" s="24">
        <f t="shared" si="26"/>
        <v>484.49457641972486</v>
      </c>
      <c r="BO42" s="24">
        <f t="shared" si="26"/>
        <v>498.7210590855398</v>
      </c>
      <c r="BP42" s="24">
        <f t="shared" si="26"/>
        <v>512.7834702197558</v>
      </c>
      <c r="BQ42" s="24">
        <f t="shared" si="26"/>
        <v>526.6751487899121</v>
      </c>
      <c r="BR42" s="24">
        <f t="shared" si="26"/>
        <v>540.4446837726309</v>
      </c>
      <c r="BS42" s="24">
        <f aca="true" t="shared" si="27" ref="BS42:CR42">SUM(BR$42,BS$34,BS$38,BS$40)</f>
        <v>554.127358263752</v>
      </c>
      <c r="BT42" s="24">
        <f t="shared" si="27"/>
        <v>567.7679936723815</v>
      </c>
      <c r="BU42" s="24">
        <f t="shared" si="27"/>
        <v>581.4298268296598</v>
      </c>
      <c r="BV42" s="24">
        <f t="shared" si="27"/>
        <v>595.1616891208872</v>
      </c>
      <c r="BW42" s="24">
        <f t="shared" si="27"/>
        <v>609.0279971967132</v>
      </c>
      <c r="BX42" s="24">
        <f t="shared" si="27"/>
        <v>623.0747147932553</v>
      </c>
      <c r="BY42" s="24">
        <f t="shared" si="27"/>
        <v>637.3167958049253</v>
      </c>
      <c r="BZ42" s="24">
        <f t="shared" si="27"/>
        <v>651.7722397101666</v>
      </c>
      <c r="CA42" s="24">
        <f t="shared" si="27"/>
        <v>666.4622917881491</v>
      </c>
      <c r="CB42" s="24">
        <f t="shared" si="27"/>
        <v>681.4075314676816</v>
      </c>
      <c r="CC42" s="24">
        <f t="shared" si="27"/>
        <v>696.6144222066241</v>
      </c>
      <c r="CD42" s="24">
        <f t="shared" si="27"/>
        <v>712.07644602297</v>
      </c>
      <c r="CE42" s="24">
        <f t="shared" si="27"/>
        <v>727.8010940476684</v>
      </c>
      <c r="CF42" s="24">
        <f t="shared" si="27"/>
        <v>743.808724968696</v>
      </c>
      <c r="CG42" s="24">
        <f t="shared" si="27"/>
        <v>760.1138170516311</v>
      </c>
      <c r="CH42" s="24">
        <f t="shared" si="27"/>
        <v>776.7142689856189</v>
      </c>
      <c r="CI42" s="24">
        <f t="shared" si="27"/>
        <v>793.6078413196285</v>
      </c>
      <c r="CJ42" s="24">
        <f t="shared" si="27"/>
        <v>810.8127725312506</v>
      </c>
      <c r="CK42" s="24">
        <f t="shared" si="27"/>
        <v>828.3959379408974</v>
      </c>
      <c r="CL42" s="24">
        <f t="shared" si="27"/>
        <v>846.413140389945</v>
      </c>
      <c r="CM42" s="24">
        <f t="shared" si="27"/>
        <v>864.9413825761748</v>
      </c>
      <c r="CN42" s="24">
        <f t="shared" si="27"/>
        <v>884.0864482773718</v>
      </c>
      <c r="CO42" s="24">
        <f t="shared" si="27"/>
        <v>903.9136376515688</v>
      </c>
      <c r="CP42" s="24">
        <f t="shared" si="27"/>
        <v>924.4739810540684</v>
      </c>
      <c r="CQ42" s="24">
        <f t="shared" si="27"/>
        <v>945.7816445329732</v>
      </c>
      <c r="CR42" s="24">
        <f t="shared" si="27"/>
        <v>967.8630692449605</v>
      </c>
      <c r="CS42" s="24">
        <f>IF(ISBLANK(Input!CS$29),"",Input!CS$29)</f>
      </c>
      <c r="CT42" s="24">
        <f>IF(ISBLANK(Input!CT$27),"",Input!CT$27)</f>
      </c>
      <c r="CU42" s="53"/>
      <c r="CV42" s="25"/>
      <c r="CW42" s="25"/>
      <c r="CX42" s="25"/>
      <c r="CY42" s="25"/>
      <c r="CZ42" s="24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</row>
    <row r="43" spans="1:144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24">
        <f>IF(ISBLANK(Input!CS$29),"",Input!CS$29)</f>
      </c>
      <c r="CT43" s="24">
        <f>IF(ISBLANK(Input!CT$27),"",Input!CT$27)</f>
      </c>
      <c r="CU43" s="53"/>
      <c r="CV43" s="25"/>
      <c r="CW43" s="25"/>
      <c r="CX43" s="25"/>
      <c r="CY43" s="25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1:144" ht="11.25">
      <c r="A44" s="14"/>
      <c r="B44" s="15" t="s">
        <v>4</v>
      </c>
      <c r="C44" s="21"/>
      <c r="D44" s="14"/>
      <c r="E44" s="14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24">
        <f>IF(ISBLANK(Input!CS$29),"",Input!CS$29)</f>
      </c>
      <c r="CT44" s="24">
        <f>IF(ISBLANK(Input!CT$27),"",Input!CT$27)</f>
      </c>
      <c r="CU44" s="53"/>
      <c r="CV44" s="25"/>
      <c r="CW44" s="25"/>
      <c r="CX44" s="25"/>
      <c r="CY44" s="25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 ht="11.25">
      <c r="A45" s="14"/>
      <c r="B45" s="15"/>
      <c r="C45" s="14" t="s">
        <v>52</v>
      </c>
      <c r="D45" s="14"/>
      <c r="E45" s="28">
        <f>E$6/E$5</f>
        <v>0.03499498522674907</v>
      </c>
      <c r="F45" s="28">
        <f>F$6/F$5</f>
        <v>0.03730277742894333</v>
      </c>
      <c r="G45" s="28">
        <f aca="true" t="shared" si="28" ref="G45:BR45">G$6/G$5</f>
        <v>0.03819295680730727</v>
      </c>
      <c r="H45" s="28">
        <f t="shared" si="28"/>
        <v>0.03852909258895192</v>
      </c>
      <c r="I45" s="28">
        <f t="shared" si="28"/>
        <v>0.039162284557861034</v>
      </c>
      <c r="J45" s="28">
        <f t="shared" si="28"/>
        <v>0.04007393570645617</v>
      </c>
      <c r="K45" s="28">
        <f t="shared" si="28"/>
        <v>0.04068799268499003</v>
      </c>
      <c r="L45" s="28">
        <f t="shared" si="28"/>
        <v>0.04134241633208569</v>
      </c>
      <c r="M45" s="28">
        <f t="shared" si="28"/>
        <v>0.04218758191289471</v>
      </c>
      <c r="N45" s="28">
        <f t="shared" si="28"/>
        <v>0.043094393211171846</v>
      </c>
      <c r="O45" s="28">
        <f t="shared" si="28"/>
        <v>0.04403314347992724</v>
      </c>
      <c r="P45" s="28">
        <f t="shared" si="28"/>
        <v>0.045032571019964315</v>
      </c>
      <c r="Q45" s="28">
        <f t="shared" si="28"/>
        <v>0.04603063345905021</v>
      </c>
      <c r="R45" s="28">
        <f t="shared" si="28"/>
        <v>0.04700378139253326</v>
      </c>
      <c r="S45" s="28">
        <f t="shared" si="28"/>
        <v>0.04807187393729914</v>
      </c>
      <c r="T45" s="28">
        <f t="shared" si="28"/>
        <v>0.049127381649958786</v>
      </c>
      <c r="U45" s="28">
        <f t="shared" si="28"/>
        <v>0.050436780400178204</v>
      </c>
      <c r="V45" s="28">
        <f t="shared" si="28"/>
        <v>0.05175736654679742</v>
      </c>
      <c r="W45" s="28">
        <f t="shared" si="28"/>
        <v>0.05303667419690663</v>
      </c>
      <c r="X45" s="28">
        <f t="shared" si="28"/>
        <v>0.0542077660845168</v>
      </c>
      <c r="Y45" s="28">
        <f t="shared" si="28"/>
        <v>0.055220288152395894</v>
      </c>
      <c r="Z45" s="28">
        <f t="shared" si="28"/>
        <v>0.0561450842964686</v>
      </c>
      <c r="AA45" s="28">
        <f t="shared" si="28"/>
        <v>0.05702679820323366</v>
      </c>
      <c r="AB45" s="28">
        <f t="shared" si="28"/>
        <v>0.05788140468569591</v>
      </c>
      <c r="AC45" s="28">
        <f t="shared" si="28"/>
        <v>0.05874392431231022</v>
      </c>
      <c r="AD45" s="28">
        <f t="shared" si="28"/>
        <v>0.05951853631134084</v>
      </c>
      <c r="AE45" s="28">
        <f t="shared" si="28"/>
        <v>0.060327534355009066</v>
      </c>
      <c r="AF45" s="28">
        <f t="shared" si="28"/>
        <v>0.061047377652379615</v>
      </c>
      <c r="AG45" s="28">
        <f t="shared" si="28"/>
        <v>0.06159087893281817</v>
      </c>
      <c r="AH45" s="28">
        <f t="shared" si="28"/>
        <v>0.06197437558360107</v>
      </c>
      <c r="AI45" s="28">
        <f t="shared" si="28"/>
        <v>0.0622135148066888</v>
      </c>
      <c r="AJ45" s="28">
        <f t="shared" si="28"/>
        <v>0.06232703805037484</v>
      </c>
      <c r="AK45" s="28">
        <f t="shared" si="28"/>
        <v>0.062403092050905266</v>
      </c>
      <c r="AL45" s="28">
        <f t="shared" si="28"/>
        <v>0.062428253535293715</v>
      </c>
      <c r="AM45" s="28">
        <f t="shared" si="28"/>
        <v>0.06252282625764533</v>
      </c>
      <c r="AN45" s="28">
        <f t="shared" si="28"/>
        <v>0.06264330992811622</v>
      </c>
      <c r="AO45" s="28">
        <f t="shared" si="28"/>
        <v>0.0628172324994908</v>
      </c>
      <c r="AP45" s="28">
        <f t="shared" si="28"/>
        <v>0.06303047195867563</v>
      </c>
      <c r="AQ45" s="28">
        <f t="shared" si="28"/>
        <v>0.0633194255500158</v>
      </c>
      <c r="AR45" s="28">
        <f t="shared" si="28"/>
        <v>0.06360900543387381</v>
      </c>
      <c r="AS45" s="28">
        <f t="shared" si="28"/>
        <v>0.06389617155041423</v>
      </c>
      <c r="AT45" s="28">
        <f t="shared" si="28"/>
        <v>0.06418635480570078</v>
      </c>
      <c r="AU45" s="28">
        <f t="shared" si="28"/>
        <v>0.06448404106248036</v>
      </c>
      <c r="AV45" s="28">
        <f t="shared" si="28"/>
        <v>0.06489284587576602</v>
      </c>
      <c r="AW45" s="28">
        <f t="shared" si="28"/>
        <v>0.06536471692056472</v>
      </c>
      <c r="AX45" s="28">
        <f t="shared" si="28"/>
        <v>0.06594803749343171</v>
      </c>
      <c r="AY45" s="28">
        <f t="shared" si="28"/>
        <v>0.06660140890360942</v>
      </c>
      <c r="AZ45" s="28">
        <f t="shared" si="28"/>
        <v>0.06718559468919984</v>
      </c>
      <c r="BA45" s="28">
        <f t="shared" si="28"/>
        <v>0.06775025359750562</v>
      </c>
      <c r="BB45" s="28">
        <f t="shared" si="28"/>
        <v>0.06822932527689402</v>
      </c>
      <c r="BC45" s="28">
        <f t="shared" si="28"/>
        <v>0.06871177470927911</v>
      </c>
      <c r="BD45" s="28">
        <f t="shared" si="28"/>
        <v>0.06913686957719369</v>
      </c>
      <c r="BE45" s="28">
        <f t="shared" si="28"/>
        <v>0.06927832386843358</v>
      </c>
      <c r="BF45" s="28">
        <f t="shared" si="28"/>
        <v>0.06942744531175835</v>
      </c>
      <c r="BG45" s="28">
        <f t="shared" si="28"/>
        <v>0.06952479742163514</v>
      </c>
      <c r="BH45" s="28">
        <f t="shared" si="28"/>
        <v>0.0697310069409413</v>
      </c>
      <c r="BI45" s="28">
        <f t="shared" si="28"/>
        <v>0.0698848725271554</v>
      </c>
      <c r="BJ45" s="28">
        <f t="shared" si="28"/>
        <v>0.06990783949797945</v>
      </c>
      <c r="BK45" s="28">
        <f t="shared" si="28"/>
        <v>0.06995797343205253</v>
      </c>
      <c r="BL45" s="28">
        <f t="shared" si="28"/>
        <v>0.07009599393555435</v>
      </c>
      <c r="BM45" s="28">
        <f t="shared" si="28"/>
        <v>0.07021123228336716</v>
      </c>
      <c r="BN45" s="28">
        <f t="shared" si="28"/>
        <v>0.0704170084474336</v>
      </c>
      <c r="BO45" s="28">
        <f t="shared" si="28"/>
        <v>0.07076108874953027</v>
      </c>
      <c r="BP45" s="28">
        <f t="shared" si="28"/>
        <v>0.07110796346535435</v>
      </c>
      <c r="BQ45" s="28">
        <f t="shared" si="28"/>
        <v>0.0714278837449915</v>
      </c>
      <c r="BR45" s="28">
        <f t="shared" si="28"/>
        <v>0.07169936956195627</v>
      </c>
      <c r="BS45" s="28">
        <f aca="true" t="shared" si="29" ref="BS45:CR45">BS$6/BS$5</f>
        <v>0.0719325543052843</v>
      </c>
      <c r="BT45" s="28">
        <f t="shared" si="29"/>
        <v>0.07212780725475121</v>
      </c>
      <c r="BU45" s="28">
        <f t="shared" si="29"/>
        <v>0.07228324680883999</v>
      </c>
      <c r="BV45" s="28">
        <f t="shared" si="29"/>
        <v>0.07240816763233036</v>
      </c>
      <c r="BW45" s="28">
        <f t="shared" si="29"/>
        <v>0.07250129674048494</v>
      </c>
      <c r="BX45" s="28">
        <f t="shared" si="29"/>
        <v>0.07257301422699428</v>
      </c>
      <c r="BY45" s="28">
        <f t="shared" si="29"/>
        <v>0.07263577302386522</v>
      </c>
      <c r="BZ45" s="28">
        <f t="shared" si="29"/>
        <v>0.07268989693166196</v>
      </c>
      <c r="CA45" s="28">
        <f t="shared" si="29"/>
        <v>0.07273538818976638</v>
      </c>
      <c r="CB45" s="28">
        <f t="shared" si="29"/>
        <v>0.0727733650507457</v>
      </c>
      <c r="CC45" s="28">
        <f t="shared" si="29"/>
        <v>0.07280891149767234</v>
      </c>
      <c r="CD45" s="28">
        <f t="shared" si="29"/>
        <v>0.07284556225958323</v>
      </c>
      <c r="CE45" s="28">
        <f t="shared" si="29"/>
        <v>0.07287906886031634</v>
      </c>
      <c r="CF45" s="28">
        <f t="shared" si="29"/>
        <v>0.07290692339921476</v>
      </c>
      <c r="CG45" s="28">
        <f t="shared" si="29"/>
        <v>0.07293121294813512</v>
      </c>
      <c r="CH45" s="28">
        <f t="shared" si="29"/>
        <v>0.07295620637566953</v>
      </c>
      <c r="CI45" s="28">
        <f t="shared" si="29"/>
        <v>0.07298154091241618</v>
      </c>
      <c r="CJ45" s="28">
        <f t="shared" si="29"/>
        <v>0.07300266017720493</v>
      </c>
      <c r="CK45" s="28">
        <f t="shared" si="29"/>
        <v>0.07301015305610181</v>
      </c>
      <c r="CL45" s="28">
        <f t="shared" si="29"/>
        <v>0.07300862466723373</v>
      </c>
      <c r="CM45" s="28">
        <f t="shared" si="29"/>
        <v>0.07299486156109139</v>
      </c>
      <c r="CN45" s="28">
        <f t="shared" si="29"/>
        <v>0.07296613602699897</v>
      </c>
      <c r="CO45" s="28">
        <f t="shared" si="29"/>
        <v>0.07293272159732372</v>
      </c>
      <c r="CP45" s="28">
        <f t="shared" si="29"/>
        <v>0.07289828195596064</v>
      </c>
      <c r="CQ45" s="28">
        <f t="shared" si="29"/>
        <v>0.07287014420399289</v>
      </c>
      <c r="CR45" s="28">
        <f t="shared" si="29"/>
        <v>0.07284600210483995</v>
      </c>
      <c r="CS45" s="24">
        <f>IF(ISBLANK(Input!CS$29),"",Input!CS$29)</f>
      </c>
      <c r="CT45" s="24">
        <f>IF(ISBLANK(Input!CT$27),"",Input!CT$27)</f>
      </c>
      <c r="CU45" s="53"/>
      <c r="CV45" s="25"/>
      <c r="CW45" s="25"/>
      <c r="CX45" s="25"/>
      <c r="CY45" s="25"/>
      <c r="CZ45" s="28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 ht="11.25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24">
        <f>IF(ISBLANK(Input!CS$29),"",Input!CS$29)</f>
      </c>
      <c r="CT46" s="24">
        <f>IF(ISBLANK(Input!CT$27),"",Input!CT$27)</f>
      </c>
      <c r="CU46" s="53"/>
      <c r="CV46" s="25"/>
      <c r="CW46" s="25"/>
      <c r="CX46" s="25"/>
      <c r="CY46" s="25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 ht="11.25">
      <c r="A47" s="14"/>
      <c r="B47" s="15"/>
      <c r="C47" s="14" t="s">
        <v>53</v>
      </c>
      <c r="D47" s="14"/>
      <c r="E47" s="14"/>
      <c r="F47" s="28">
        <f aca="true" t="shared" si="30" ref="F47:BQ47">F$32/F$5</f>
        <v>0.03730277742894333</v>
      </c>
      <c r="G47" s="28">
        <f t="shared" si="30"/>
        <v>0.03819295680730727</v>
      </c>
      <c r="H47" s="28">
        <f t="shared" si="30"/>
        <v>0.03852909258895192</v>
      </c>
      <c r="I47" s="28">
        <f t="shared" si="30"/>
        <v>0.039162284557861034</v>
      </c>
      <c r="J47" s="28">
        <f t="shared" si="30"/>
        <v>0.04007393570645617</v>
      </c>
      <c r="K47" s="28">
        <f t="shared" si="30"/>
        <v>0.04068799268499003</v>
      </c>
      <c r="L47" s="28">
        <f t="shared" si="30"/>
        <v>0.04134241633208569</v>
      </c>
      <c r="M47" s="28">
        <f t="shared" si="30"/>
        <v>0.04218758191289471</v>
      </c>
      <c r="N47" s="28">
        <f t="shared" si="30"/>
        <v>0.05272759551463116</v>
      </c>
      <c r="O47" s="28">
        <f t="shared" si="30"/>
        <v>0.052950712238319576</v>
      </c>
      <c r="P47" s="28">
        <f t="shared" si="30"/>
        <v>0.05317698647978506</v>
      </c>
      <c r="Q47" s="28">
        <f t="shared" si="30"/>
        <v>0.053405691754669145</v>
      </c>
      <c r="R47" s="28">
        <f t="shared" si="30"/>
        <v>0.05363262882682079</v>
      </c>
      <c r="S47" s="28">
        <f t="shared" si="30"/>
        <v>0.05385792475958043</v>
      </c>
      <c r="T47" s="28">
        <f t="shared" si="30"/>
        <v>0.05408101111077043</v>
      </c>
      <c r="U47" s="28">
        <f t="shared" si="30"/>
        <v>0.0543033819879821</v>
      </c>
      <c r="V47" s="28">
        <f t="shared" si="30"/>
        <v>0.05452423550587487</v>
      </c>
      <c r="W47" s="28">
        <f t="shared" si="30"/>
        <v>0.05474192905262671</v>
      </c>
      <c r="X47" s="28">
        <f t="shared" si="30"/>
        <v>0.0549568882600542</v>
      </c>
      <c r="Y47" s="28">
        <f t="shared" si="30"/>
        <v>0.05517029290943126</v>
      </c>
      <c r="Z47" s="28">
        <f t="shared" si="30"/>
        <v>0.05538191465481045</v>
      </c>
      <c r="AA47" s="28">
        <f t="shared" si="30"/>
        <v>0.05559296673059817</v>
      </c>
      <c r="AB47" s="28">
        <f t="shared" si="30"/>
        <v>0.05580526115985412</v>
      </c>
      <c r="AC47" s="28">
        <f t="shared" si="30"/>
        <v>0.05601884494712012</v>
      </c>
      <c r="AD47" s="28">
        <f t="shared" si="30"/>
        <v>0.05623343317853552</v>
      </c>
      <c r="AE47" s="28">
        <f t="shared" si="30"/>
        <v>0.05644825396780749</v>
      </c>
      <c r="AF47" s="28">
        <f t="shared" si="30"/>
        <v>0.056662854074396585</v>
      </c>
      <c r="AG47" s="28">
        <f t="shared" si="30"/>
        <v>0.056876714232972574</v>
      </c>
      <c r="AH47" s="28">
        <f t="shared" si="30"/>
        <v>0.05708934626317039</v>
      </c>
      <c r="AI47" s="28">
        <f t="shared" si="30"/>
        <v>0.05730033075289511</v>
      </c>
      <c r="AJ47" s="28">
        <f t="shared" si="30"/>
        <v>0.05750931223194444</v>
      </c>
      <c r="AK47" s="28">
        <f t="shared" si="30"/>
        <v>0.05771605251413973</v>
      </c>
      <c r="AL47" s="28">
        <f t="shared" si="30"/>
        <v>0.05792050841192354</v>
      </c>
      <c r="AM47" s="28">
        <f t="shared" si="30"/>
        <v>0.058122584468098225</v>
      </c>
      <c r="AN47" s="28">
        <f t="shared" si="30"/>
        <v>0.058322233541612485</v>
      </c>
      <c r="AO47" s="28">
        <f t="shared" si="30"/>
        <v>0.0585194007370192</v>
      </c>
      <c r="AP47" s="28">
        <f t="shared" si="30"/>
        <v>0.05871413208781654</v>
      </c>
      <c r="AQ47" s="28">
        <f t="shared" si="30"/>
        <v>0.05890647645678548</v>
      </c>
      <c r="AR47" s="28">
        <f t="shared" si="30"/>
        <v>0.05909647136879833</v>
      </c>
      <c r="AS47" s="28">
        <f t="shared" si="30"/>
        <v>0.05928407140239653</v>
      </c>
      <c r="AT47" s="28">
        <f t="shared" si="30"/>
        <v>0.059469304319230865</v>
      </c>
      <c r="AU47" s="28">
        <f t="shared" si="30"/>
        <v>0.059652230643397815</v>
      </c>
      <c r="AV47" s="28">
        <f t="shared" si="30"/>
        <v>0.059832889700539356</v>
      </c>
      <c r="AW47" s="28">
        <f t="shared" si="30"/>
        <v>0.06001127323632841</v>
      </c>
      <c r="AX47" s="28">
        <f t="shared" si="30"/>
        <v>0.06018726210691586</v>
      </c>
      <c r="AY47" s="28">
        <f t="shared" si="30"/>
        <v>0.06036073443536486</v>
      </c>
      <c r="AZ47" s="28">
        <f t="shared" si="30"/>
        <v>0.060531602710575956</v>
      </c>
      <c r="BA47" s="28">
        <f t="shared" si="30"/>
        <v>0.06069971448708585</v>
      </c>
      <c r="BB47" s="28">
        <f t="shared" si="30"/>
        <v>0.060865047107613056</v>
      </c>
      <c r="BC47" s="28">
        <f t="shared" si="30"/>
        <v>0.06102763075349678</v>
      </c>
      <c r="BD47" s="28">
        <f t="shared" si="30"/>
        <v>0.06118757388943317</v>
      </c>
      <c r="BE47" s="28">
        <f t="shared" si="30"/>
        <v>0.06134497508728365</v>
      </c>
      <c r="BF47" s="28">
        <f t="shared" si="30"/>
        <v>0.061499980464472206</v>
      </c>
      <c r="BG47" s="28">
        <f t="shared" si="30"/>
        <v>0.06165271560793735</v>
      </c>
      <c r="BH47" s="28">
        <f t="shared" si="30"/>
        <v>0.06180334392081028</v>
      </c>
      <c r="BI47" s="28">
        <f t="shared" si="30"/>
        <v>0.06195204419968648</v>
      </c>
      <c r="BJ47" s="28">
        <f t="shared" si="30"/>
        <v>0.06209895437031677</v>
      </c>
      <c r="BK47" s="28">
        <f t="shared" si="30"/>
        <v>0.062244171475055336</v>
      </c>
      <c r="BL47" s="28">
        <f t="shared" si="30"/>
        <v>0.06238779567979972</v>
      </c>
      <c r="BM47" s="28">
        <f t="shared" si="30"/>
        <v>0.06252984195346387</v>
      </c>
      <c r="BN47" s="28">
        <f t="shared" si="30"/>
        <v>0.06267032215574393</v>
      </c>
      <c r="BO47" s="28">
        <f t="shared" si="30"/>
        <v>0.06280924818913854</v>
      </c>
      <c r="BP47" s="28">
        <f t="shared" si="30"/>
        <v>0.0629466584896326</v>
      </c>
      <c r="BQ47" s="28">
        <f t="shared" si="30"/>
        <v>0.06308257056474581</v>
      </c>
      <c r="BR47" s="28">
        <f aca="true" t="shared" si="31" ref="BR47:CR47">BR$32/BR$5</f>
        <v>0.06321699883344573</v>
      </c>
      <c r="BS47" s="28">
        <f t="shared" si="31"/>
        <v>0.06334996481135736</v>
      </c>
      <c r="BT47" s="28">
        <f t="shared" si="31"/>
        <v>0.06348149268926681</v>
      </c>
      <c r="BU47" s="28">
        <f t="shared" si="31"/>
        <v>0.06361160691760173</v>
      </c>
      <c r="BV47" s="28">
        <f t="shared" si="31"/>
        <v>0.06374030878537153</v>
      </c>
      <c r="BW47" s="28">
        <f t="shared" si="31"/>
        <v>0.06386763398035504</v>
      </c>
      <c r="BX47" s="28">
        <f t="shared" si="31"/>
        <v>0.0639936038269093</v>
      </c>
      <c r="BY47" s="28">
        <f t="shared" si="31"/>
        <v>0.06411822797761388</v>
      </c>
      <c r="BZ47" s="28">
        <f t="shared" si="31"/>
        <v>0.06424152792524164</v>
      </c>
      <c r="CA47" s="28">
        <f t="shared" si="31"/>
        <v>0.06436353126591221</v>
      </c>
      <c r="CB47" s="28">
        <f t="shared" si="31"/>
        <v>0.06448424751859214</v>
      </c>
      <c r="CC47" s="28">
        <f t="shared" si="31"/>
        <v>0.06460369756076927</v>
      </c>
      <c r="CD47" s="28">
        <f t="shared" si="31"/>
        <v>0.06472189373200625</v>
      </c>
      <c r="CE47" s="28">
        <f t="shared" si="31"/>
        <v>0.06483885451686419</v>
      </c>
      <c r="CF47" s="28">
        <f t="shared" si="31"/>
        <v>0.06495460954822685</v>
      </c>
      <c r="CG47" s="28">
        <f t="shared" si="31"/>
        <v>0.06506916340101924</v>
      </c>
      <c r="CH47" s="28">
        <f t="shared" si="31"/>
        <v>0.0651825388069614</v>
      </c>
      <c r="CI47" s="28">
        <f t="shared" si="31"/>
        <v>0.06529475061461741</v>
      </c>
      <c r="CJ47" s="28">
        <f t="shared" si="31"/>
        <v>0.06540581589093523</v>
      </c>
      <c r="CK47" s="28">
        <f t="shared" si="31"/>
        <v>0.06551576032883918</v>
      </c>
      <c r="CL47" s="28">
        <f t="shared" si="31"/>
        <v>0.0656245923515058</v>
      </c>
      <c r="CM47" s="28">
        <f t="shared" si="31"/>
        <v>0.0657323198213889</v>
      </c>
      <c r="CN47" s="28">
        <f t="shared" si="31"/>
        <v>0.06583896934531937</v>
      </c>
      <c r="CO47" s="28">
        <f t="shared" si="31"/>
        <v>0.06594455933504245</v>
      </c>
      <c r="CP47" s="28">
        <f t="shared" si="31"/>
        <v>0.06604909833129927</v>
      </c>
      <c r="CQ47" s="28">
        <f t="shared" si="31"/>
        <v>0.06615260134906249</v>
      </c>
      <c r="CR47" s="28">
        <f t="shared" si="31"/>
        <v>0.06625508570701988</v>
      </c>
      <c r="CS47" s="24">
        <f>IF(ISBLANK(Input!CS$29),"",Input!CS$29)</f>
      </c>
      <c r="CT47" s="24">
        <f>IF(ISBLANK(Input!CT$27),"",Input!CT$27)</f>
      </c>
      <c r="CU47" s="53"/>
      <c r="CV47" s="25"/>
      <c r="CW47" s="25"/>
      <c r="CX47" s="25"/>
      <c r="CY47" s="25"/>
      <c r="CZ47" s="28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 ht="11.25">
      <c r="A48" s="14"/>
      <c r="B48" s="15"/>
      <c r="C48" s="14" t="s">
        <v>54</v>
      </c>
      <c r="D48" s="14"/>
      <c r="E48" s="14"/>
      <c r="F48" s="28">
        <f aca="true" t="shared" si="32" ref="F48:BQ48">F$34/F$5</f>
        <v>0</v>
      </c>
      <c r="G48" s="28">
        <f t="shared" si="32"/>
        <v>0</v>
      </c>
      <c r="H48" s="28">
        <f t="shared" si="32"/>
        <v>0</v>
      </c>
      <c r="I48" s="28">
        <f t="shared" si="32"/>
        <v>0</v>
      </c>
      <c r="J48" s="28">
        <f t="shared" si="32"/>
        <v>0</v>
      </c>
      <c r="K48" s="28">
        <f t="shared" si="32"/>
        <v>0</v>
      </c>
      <c r="L48" s="28">
        <f t="shared" si="32"/>
        <v>0</v>
      </c>
      <c r="M48" s="28">
        <f t="shared" si="32"/>
        <v>0</v>
      </c>
      <c r="N48" s="28">
        <f t="shared" si="32"/>
        <v>0.009632095651302922</v>
      </c>
      <c r="O48" s="28">
        <f t="shared" si="32"/>
        <v>0.00891890417405324</v>
      </c>
      <c r="P48" s="28">
        <f t="shared" si="32"/>
        <v>0.008145206249961174</v>
      </c>
      <c r="Q48" s="28">
        <f t="shared" si="32"/>
        <v>0.007375801782391196</v>
      </c>
      <c r="R48" s="28">
        <f t="shared" si="32"/>
        <v>0.006630212839253372</v>
      </c>
      <c r="S48" s="28">
        <f t="shared" si="32"/>
        <v>0.00578571113072859</v>
      </c>
      <c r="T48" s="28">
        <f t="shared" si="32"/>
        <v>0.004952445567837449</v>
      </c>
      <c r="U48" s="28">
        <f t="shared" si="32"/>
        <v>0.0038672572841308814</v>
      </c>
      <c r="V48" s="28">
        <f t="shared" si="32"/>
        <v>0.0027669888197343223</v>
      </c>
      <c r="W48" s="28">
        <f t="shared" si="32"/>
        <v>0.0017047762081466103</v>
      </c>
      <c r="X48" s="28">
        <f t="shared" si="32"/>
        <v>0.0007491320724238854</v>
      </c>
      <c r="Y48" s="28">
        <f t="shared" si="32"/>
        <v>-5.070043708048376E-05</v>
      </c>
      <c r="Z48" s="28">
        <f t="shared" si="32"/>
        <v>-0.0007636728669885098</v>
      </c>
      <c r="AA48" s="28">
        <f t="shared" si="32"/>
        <v>-0.0014332396006497847</v>
      </c>
      <c r="AB48" s="28">
        <f t="shared" si="32"/>
        <v>-0.0020751773198090322</v>
      </c>
      <c r="AC48" s="28">
        <f t="shared" si="32"/>
        <v>-0.002725982187057253</v>
      </c>
      <c r="AD48" s="28">
        <f t="shared" si="32"/>
        <v>-0.0032851366349671432</v>
      </c>
      <c r="AE48" s="28">
        <f t="shared" si="32"/>
        <v>-0.0038796663356138934</v>
      </c>
      <c r="AF48" s="28">
        <f t="shared" si="32"/>
        <v>-0.00438463545117406</v>
      </c>
      <c r="AG48" s="28">
        <f t="shared" si="32"/>
        <v>-0.004714631845839284</v>
      </c>
      <c r="AH48" s="28">
        <f t="shared" si="32"/>
        <v>-0.004884861028525272</v>
      </c>
      <c r="AI48" s="28">
        <f t="shared" si="32"/>
        <v>-0.004913198150847069</v>
      </c>
      <c r="AJ48" s="28">
        <f t="shared" si="32"/>
        <v>-0.004817836412793615</v>
      </c>
      <c r="AK48" s="28">
        <f t="shared" si="32"/>
        <v>-0.004687658695052895</v>
      </c>
      <c r="AL48" s="28">
        <f t="shared" si="32"/>
        <v>-0.004508170320656354</v>
      </c>
      <c r="AM48" s="28">
        <f t="shared" si="32"/>
        <v>-0.00440066451927366</v>
      </c>
      <c r="AN48" s="28">
        <f t="shared" si="32"/>
        <v>-0.004321193601960993</v>
      </c>
      <c r="AO48" s="28">
        <f t="shared" si="32"/>
        <v>-0.004298113584217832</v>
      </c>
      <c r="AP48" s="28">
        <f t="shared" si="32"/>
        <v>-0.004316210064456908</v>
      </c>
      <c r="AQ48" s="28">
        <f t="shared" si="32"/>
        <v>-0.004413009481010263</v>
      </c>
      <c r="AR48" s="28">
        <f t="shared" si="32"/>
        <v>-0.0045121702379153986</v>
      </c>
      <c r="AS48" s="28">
        <f t="shared" si="32"/>
        <v>-0.004611967969886844</v>
      </c>
      <c r="AT48" s="28">
        <f t="shared" si="32"/>
        <v>-0.004717115160503704</v>
      </c>
      <c r="AU48" s="28">
        <f t="shared" si="32"/>
        <v>-0.0048316574161682245</v>
      </c>
      <c r="AV48" s="28">
        <f t="shared" si="32"/>
        <v>-0.005059733817316341</v>
      </c>
      <c r="AW48" s="28">
        <f t="shared" si="32"/>
        <v>-0.0053536206877309415</v>
      </c>
      <c r="AX48" s="28">
        <f t="shared" si="32"/>
        <v>-0.005760358180113653</v>
      </c>
      <c r="AY48" s="28">
        <f t="shared" si="32"/>
        <v>-0.006240372810801547</v>
      </c>
      <c r="AZ48" s="28">
        <f t="shared" si="32"/>
        <v>-0.0066540124726419386</v>
      </c>
      <c r="BA48" s="28">
        <f t="shared" si="32"/>
        <v>-0.00705072788424371</v>
      </c>
      <c r="BB48" s="28">
        <f t="shared" si="32"/>
        <v>-0.007364526979963385</v>
      </c>
      <c r="BC48" s="28">
        <f t="shared" si="32"/>
        <v>-0.0076840705373387875</v>
      </c>
      <c r="BD48" s="28">
        <f t="shared" si="32"/>
        <v>-0.00794904922152847</v>
      </c>
      <c r="BE48" s="28">
        <f t="shared" si="32"/>
        <v>-0.007933527722108967</v>
      </c>
      <c r="BF48" s="28">
        <f t="shared" si="32"/>
        <v>-0.00792757128057862</v>
      </c>
      <c r="BG48" s="28">
        <f t="shared" si="32"/>
        <v>-0.007871849916405426</v>
      </c>
      <c r="BH48" s="28">
        <f t="shared" si="32"/>
        <v>-0.007927426000495532</v>
      </c>
      <c r="BI48" s="28">
        <f t="shared" si="32"/>
        <v>-0.007932650427731966</v>
      </c>
      <c r="BJ48" s="28">
        <f t="shared" si="32"/>
        <v>-0.007808687159976785</v>
      </c>
      <c r="BK48" s="28">
        <f t="shared" si="32"/>
        <v>-0.0077136053975724525</v>
      </c>
      <c r="BL48" s="28">
        <f t="shared" si="32"/>
        <v>-0.00770827898165635</v>
      </c>
      <c r="BM48" s="28">
        <f t="shared" si="32"/>
        <v>-0.007681474268911223</v>
      </c>
      <c r="BN48" s="28">
        <f t="shared" si="32"/>
        <v>-0.007746450974704737</v>
      </c>
      <c r="BO48" s="28">
        <f t="shared" si="32"/>
        <v>-0.007951817995388376</v>
      </c>
      <c r="BP48" s="28">
        <f t="shared" si="32"/>
        <v>-0.008161250912582504</v>
      </c>
      <c r="BQ48" s="28">
        <f t="shared" si="32"/>
        <v>-0.008345198239221004</v>
      </c>
      <c r="BR48" s="28">
        <f aca="true" t="shared" si="33" ref="BR48:CR48">BR$34/BR$5</f>
        <v>-0.00848223702561556</v>
      </c>
      <c r="BS48" s="28">
        <f t="shared" si="33"/>
        <v>-0.008582527147674202</v>
      </c>
      <c r="BT48" s="28">
        <f t="shared" si="33"/>
        <v>-0.008646427576232366</v>
      </c>
      <c r="BU48" s="28">
        <f t="shared" si="33"/>
        <v>-0.008671472447612743</v>
      </c>
      <c r="BV48" s="28">
        <f t="shared" si="33"/>
        <v>-0.008667794074771732</v>
      </c>
      <c r="BW48" s="28">
        <f t="shared" si="33"/>
        <v>-0.00863374308923746</v>
      </c>
      <c r="BX48" s="28">
        <f t="shared" si="33"/>
        <v>-0.00857940799037684</v>
      </c>
      <c r="BY48" s="28">
        <f t="shared" si="33"/>
        <v>-0.008517510543722984</v>
      </c>
      <c r="BZ48" s="28">
        <f t="shared" si="33"/>
        <v>-0.008448506749455843</v>
      </c>
      <c r="CA48" s="28">
        <f t="shared" si="33"/>
        <v>-0.008371958974023723</v>
      </c>
      <c r="CB48" s="28">
        <f t="shared" si="33"/>
        <v>-0.008289241825282928</v>
      </c>
      <c r="CC48" s="28">
        <f t="shared" si="33"/>
        <v>-0.008205225452701992</v>
      </c>
      <c r="CD48" s="28">
        <f t="shared" si="33"/>
        <v>-0.008123580079265582</v>
      </c>
      <c r="CE48" s="28">
        <f t="shared" si="33"/>
        <v>-0.008040305545380756</v>
      </c>
      <c r="CF48" s="28">
        <f t="shared" si="33"/>
        <v>-0.007952286148428987</v>
      </c>
      <c r="CG48" s="28">
        <f t="shared" si="33"/>
        <v>-0.007862032645797675</v>
      </c>
      <c r="CH48" s="28">
        <f t="shared" si="33"/>
        <v>-0.007773613290510942</v>
      </c>
      <c r="CI48" s="28">
        <f t="shared" si="33"/>
        <v>-0.007686704379473564</v>
      </c>
      <c r="CJ48" s="28">
        <f t="shared" si="33"/>
        <v>-0.007596940908803216</v>
      </c>
      <c r="CK48" s="28">
        <f t="shared" si="33"/>
        <v>-0.00749448964060073</v>
      </c>
      <c r="CL48" s="28">
        <f t="shared" si="33"/>
        <v>-0.007383937987948566</v>
      </c>
      <c r="CM48" s="28">
        <f t="shared" si="33"/>
        <v>-0.007262502425573795</v>
      </c>
      <c r="CN48" s="28">
        <f t="shared" si="33"/>
        <v>-0.0071272482322660416</v>
      </c>
      <c r="CO48" s="28">
        <f t="shared" si="33"/>
        <v>-0.006988205733024382</v>
      </c>
      <c r="CP48" s="28">
        <f t="shared" si="33"/>
        <v>-0.006849183232447562</v>
      </c>
      <c r="CQ48" s="28">
        <f t="shared" si="33"/>
        <v>-0.006717555623359486</v>
      </c>
      <c r="CR48" s="28">
        <f t="shared" si="33"/>
        <v>-0.006590938111483066</v>
      </c>
      <c r="CS48" s="24">
        <f>IF(ISBLANK(Input!CS$29),"",Input!CS$29)</f>
      </c>
      <c r="CT48" s="24">
        <f>IF(ISBLANK(Input!CT$27),"",Input!CT$27)</f>
      </c>
      <c r="CU48" s="53"/>
      <c r="CV48" s="25"/>
      <c r="CW48" s="25"/>
      <c r="CX48" s="25"/>
      <c r="CY48" s="25"/>
      <c r="CZ48" s="28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 ht="11.25">
      <c r="A49" s="14"/>
      <c r="B49" s="15"/>
      <c r="C49" s="14" t="s">
        <v>55</v>
      </c>
      <c r="D49" s="14"/>
      <c r="E49" s="14"/>
      <c r="F49" s="28">
        <f aca="true" t="shared" si="34" ref="F49:BQ49">F$36/F$5</f>
        <v>0.00877479903494084</v>
      </c>
      <c r="G49" s="28">
        <f t="shared" si="34"/>
        <v>0.00748495768678894</v>
      </c>
      <c r="H49" s="28">
        <f t="shared" si="34"/>
        <v>0.00770315460265402</v>
      </c>
      <c r="I49" s="28">
        <f t="shared" si="34"/>
        <v>0.007982040950561015</v>
      </c>
      <c r="J49" s="28">
        <f t="shared" si="34"/>
        <v>0.008301462147352532</v>
      </c>
      <c r="K49" s="28">
        <f t="shared" si="34"/>
        <v>0.007560637615516969</v>
      </c>
      <c r="L49" s="28">
        <f t="shared" si="34"/>
        <v>0.007697046758790914</v>
      </c>
      <c r="M49" s="28">
        <f t="shared" si="34"/>
        <v>0.007874599177430814</v>
      </c>
      <c r="N49" s="28">
        <f t="shared" si="34"/>
        <v>0.008456605621459369</v>
      </c>
      <c r="O49" s="28">
        <f t="shared" si="34"/>
        <v>0.009446351397831019</v>
      </c>
      <c r="P49" s="28">
        <f t="shared" si="34"/>
        <v>0.010399225639686049</v>
      </c>
      <c r="Q49" s="28">
        <f t="shared" si="34"/>
        <v>0.011309433256954871</v>
      </c>
      <c r="R49" s="28">
        <f t="shared" si="34"/>
        <v>0.012176341278144476</v>
      </c>
      <c r="S49" s="28">
        <f t="shared" si="34"/>
        <v>0.013000319449480892</v>
      </c>
      <c r="T49" s="28">
        <f t="shared" si="34"/>
        <v>0.013776435584686147</v>
      </c>
      <c r="U49" s="28">
        <f t="shared" si="34"/>
        <v>0.014494631410331603</v>
      </c>
      <c r="V49" s="28">
        <f t="shared" si="34"/>
        <v>0.015141247823562791</v>
      </c>
      <c r="W49" s="28">
        <f t="shared" si="34"/>
        <v>0.015714821098594598</v>
      </c>
      <c r="X49" s="28">
        <f t="shared" si="34"/>
        <v>0.016219739638142668</v>
      </c>
      <c r="Y49" s="28">
        <f t="shared" si="34"/>
        <v>0.016663535193434522</v>
      </c>
      <c r="Z49" s="28">
        <f t="shared" si="34"/>
        <v>0.017056273030331606</v>
      </c>
      <c r="AA49" s="28">
        <f t="shared" si="34"/>
        <v>0.017402636299848628</v>
      </c>
      <c r="AB49" s="28">
        <f t="shared" si="34"/>
        <v>0.01770360970153177</v>
      </c>
      <c r="AC49" s="28">
        <f t="shared" si="34"/>
        <v>0.01795996511451386</v>
      </c>
      <c r="AD49" s="28">
        <f t="shared" si="34"/>
        <v>0.01817113038961034</v>
      </c>
      <c r="AE49" s="28">
        <f t="shared" si="34"/>
        <v>0.018340519880408173</v>
      </c>
      <c r="AF49" s="28">
        <f t="shared" si="34"/>
        <v>0.018466945817749096</v>
      </c>
      <c r="AG49" s="28">
        <f t="shared" si="34"/>
        <v>0.018559931371103518</v>
      </c>
      <c r="AH49" s="28">
        <f t="shared" si="34"/>
        <v>0.018631083228569635</v>
      </c>
      <c r="AI49" s="28">
        <f t="shared" si="34"/>
        <v>0.018693253241418406</v>
      </c>
      <c r="AJ49" s="28">
        <f t="shared" si="34"/>
        <v>0.018758751999963255</v>
      </c>
      <c r="AK49" s="28">
        <f t="shared" si="34"/>
        <v>0.018834681204438805</v>
      </c>
      <c r="AL49" s="28">
        <f t="shared" si="34"/>
        <v>0.018925697129966883</v>
      </c>
      <c r="AM49" s="28">
        <f t="shared" si="34"/>
        <v>0.019033891391821205</v>
      </c>
      <c r="AN49" s="28">
        <f t="shared" si="34"/>
        <v>0.01915390148477292</v>
      </c>
      <c r="AO49" s="28">
        <f t="shared" si="34"/>
        <v>0.01928340435062102</v>
      </c>
      <c r="AP49" s="28">
        <f t="shared" si="34"/>
        <v>0.019419342836255293</v>
      </c>
      <c r="AQ49" s="28">
        <f t="shared" si="34"/>
        <v>0.019557223552923067</v>
      </c>
      <c r="AR49" s="28">
        <f t="shared" si="34"/>
        <v>0.019692902294233403</v>
      </c>
      <c r="AS49" s="28">
        <f t="shared" si="34"/>
        <v>0.01982660556175591</v>
      </c>
      <c r="AT49" s="28">
        <f t="shared" si="34"/>
        <v>0.0199595562689161</v>
      </c>
      <c r="AU49" s="28">
        <f t="shared" si="34"/>
        <v>0.020092499714960584</v>
      </c>
      <c r="AV49" s="28">
        <f t="shared" si="34"/>
        <v>0.020219667023172315</v>
      </c>
      <c r="AW49" s="28">
        <f t="shared" si="34"/>
        <v>0.020331584330144117</v>
      </c>
      <c r="AX49" s="28">
        <f t="shared" si="34"/>
        <v>0.020421547374348613</v>
      </c>
      <c r="AY49" s="28">
        <f t="shared" si="34"/>
        <v>0.02048071393288447</v>
      </c>
      <c r="AZ49" s="28">
        <f t="shared" si="34"/>
        <v>0.02050269016918365</v>
      </c>
      <c r="BA49" s="28">
        <f t="shared" si="34"/>
        <v>0.020492457043708057</v>
      </c>
      <c r="BB49" s="28">
        <f t="shared" si="34"/>
        <v>0.020450415961224756</v>
      </c>
      <c r="BC49" s="28">
        <f t="shared" si="34"/>
        <v>0.020382145790590868</v>
      </c>
      <c r="BD49" s="28">
        <f t="shared" si="34"/>
        <v>0.02028566216222973</v>
      </c>
      <c r="BE49" s="28">
        <f t="shared" si="34"/>
        <v>0.0201844880025254</v>
      </c>
      <c r="BF49" s="28">
        <f t="shared" si="34"/>
        <v>0.020082365752759426</v>
      </c>
      <c r="BG49" s="28">
        <f t="shared" si="34"/>
        <v>0.019977697815402318</v>
      </c>
      <c r="BH49" s="28">
        <f t="shared" si="34"/>
        <v>0.01987735551880904</v>
      </c>
      <c r="BI49" s="28">
        <f t="shared" si="34"/>
        <v>0.01976987330956156</v>
      </c>
      <c r="BJ49" s="28">
        <f t="shared" si="34"/>
        <v>0.019657699851025237</v>
      </c>
      <c r="BK49" s="28">
        <f t="shared" si="34"/>
        <v>0.01955453673744682</v>
      </c>
      <c r="BL49" s="28">
        <f t="shared" si="34"/>
        <v>0.01946007240174132</v>
      </c>
      <c r="BM49" s="28">
        <f t="shared" si="34"/>
        <v>0.019364139255027772</v>
      </c>
      <c r="BN49" s="28">
        <f t="shared" si="34"/>
        <v>0.019270203668234398</v>
      </c>
      <c r="BO49" s="28">
        <f t="shared" si="34"/>
        <v>0.0191727210752899</v>
      </c>
      <c r="BP49" s="28">
        <f t="shared" si="34"/>
        <v>0.01905579547946156</v>
      </c>
      <c r="BQ49" s="28">
        <f t="shared" si="34"/>
        <v>0.01891776564356071</v>
      </c>
      <c r="BR49" s="28">
        <f aca="true" t="shared" si="35" ref="BR49:CR49">BR$36/BR$5</f>
        <v>0.01876045998547207</v>
      </c>
      <c r="BS49" s="28">
        <f t="shared" si="35"/>
        <v>0.018586779767324726</v>
      </c>
      <c r="BT49" s="28">
        <f t="shared" si="35"/>
        <v>0.01839990641183207</v>
      </c>
      <c r="BU49" s="28">
        <f t="shared" si="35"/>
        <v>0.018203139211864873</v>
      </c>
      <c r="BV49" s="28">
        <f t="shared" si="35"/>
        <v>0.01799945017547756</v>
      </c>
      <c r="BW49" s="28">
        <f t="shared" si="35"/>
        <v>0.01779130897527443</v>
      </c>
      <c r="BX49" s="28">
        <f t="shared" si="35"/>
        <v>0.01758037058912201</v>
      </c>
      <c r="BY49" s="28">
        <f t="shared" si="35"/>
        <v>0.017367834783014565</v>
      </c>
      <c r="BZ49" s="28">
        <f t="shared" si="35"/>
        <v>0.017155287881625025</v>
      </c>
      <c r="CA49" s="28">
        <f t="shared" si="35"/>
        <v>0.01694240294220842</v>
      </c>
      <c r="CB49" s="28">
        <f t="shared" si="35"/>
        <v>0.016730002625449807</v>
      </c>
      <c r="CC49" s="28">
        <f t="shared" si="35"/>
        <v>0.016518463593214815</v>
      </c>
      <c r="CD49" s="28">
        <f t="shared" si="35"/>
        <v>0.016307754144603337</v>
      </c>
      <c r="CE49" s="28">
        <f t="shared" si="35"/>
        <v>0.016097894622379785</v>
      </c>
      <c r="CF49" s="28">
        <f t="shared" si="35"/>
        <v>0.015888870359507624</v>
      </c>
      <c r="CG49" s="28">
        <f t="shared" si="35"/>
        <v>0.015681675451885927</v>
      </c>
      <c r="CH49" s="28">
        <f t="shared" si="35"/>
        <v>0.015475879740017445</v>
      </c>
      <c r="CI49" s="28">
        <f t="shared" si="35"/>
        <v>0.015271123875530685</v>
      </c>
      <c r="CJ49" s="28">
        <f t="shared" si="35"/>
        <v>0.015068085659594766</v>
      </c>
      <c r="CK49" s="28">
        <f t="shared" si="35"/>
        <v>0.01486710623918496</v>
      </c>
      <c r="CL49" s="28">
        <f t="shared" si="35"/>
        <v>0.014669435580427164</v>
      </c>
      <c r="CM49" s="28">
        <f t="shared" si="35"/>
        <v>0.014475470749020673</v>
      </c>
      <c r="CN49" s="28">
        <f t="shared" si="35"/>
        <v>0.014287088594049816</v>
      </c>
      <c r="CO49" s="28">
        <f t="shared" si="35"/>
        <v>0.014104819992586372</v>
      </c>
      <c r="CP49" s="28">
        <f t="shared" si="35"/>
        <v>0.013928934079612543</v>
      </c>
      <c r="CQ49" s="28">
        <f t="shared" si="35"/>
        <v>0.01376000606082656</v>
      </c>
      <c r="CR49" s="28">
        <f t="shared" si="35"/>
        <v>0.013597733945345629</v>
      </c>
      <c r="CS49" s="24">
        <f>IF(ISBLANK(Input!CS$29),"",Input!CS$29)</f>
      </c>
      <c r="CT49" s="24">
        <f>IF(ISBLANK(Input!CT$27),"",Input!CT$27)</f>
      </c>
      <c r="CU49" s="53"/>
      <c r="CV49" s="25"/>
      <c r="CW49" s="25"/>
      <c r="CX49" s="25"/>
      <c r="CY49" s="25"/>
      <c r="CZ49" s="28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 ht="11.25">
      <c r="A50" s="14"/>
      <c r="B50" s="15"/>
      <c r="C50" s="14" t="s">
        <v>56</v>
      </c>
      <c r="D50" s="14"/>
      <c r="E50" s="14"/>
      <c r="F50" s="28">
        <f aca="true" t="shared" si="36" ref="F50:BQ50">F$37/F$5</f>
        <v>0.0018429054279464714</v>
      </c>
      <c r="G50" s="28">
        <f t="shared" si="36"/>
        <v>0.0016955911655929887</v>
      </c>
      <c r="H50" s="28">
        <f t="shared" si="36"/>
        <v>0.0017537441314399642</v>
      </c>
      <c r="I50" s="28">
        <f t="shared" si="36"/>
        <v>0.0018296578780269558</v>
      </c>
      <c r="J50" s="28">
        <f t="shared" si="36"/>
        <v>0.0019098208150280871</v>
      </c>
      <c r="K50" s="28">
        <f t="shared" si="36"/>
        <v>0.0018145530277240724</v>
      </c>
      <c r="L50" s="28">
        <f t="shared" si="36"/>
        <v>0.0018472912221098195</v>
      </c>
      <c r="M50" s="28">
        <f t="shared" si="36"/>
        <v>0.0018899038025833954</v>
      </c>
      <c r="N50" s="28">
        <f t="shared" si="36"/>
        <v>0.0020295853491502486</v>
      </c>
      <c r="O50" s="28">
        <f t="shared" si="36"/>
        <v>0.0022671243354794443</v>
      </c>
      <c r="P50" s="28">
        <f t="shared" si="36"/>
        <v>0.0024958141535246516</v>
      </c>
      <c r="Q50" s="28">
        <f t="shared" si="36"/>
        <v>0.0027142639816691693</v>
      </c>
      <c r="R50" s="28">
        <f t="shared" si="36"/>
        <v>0.002922321906754674</v>
      </c>
      <c r="S50" s="28">
        <f t="shared" si="36"/>
        <v>0.003120076667875414</v>
      </c>
      <c r="T50" s="28">
        <f t="shared" si="36"/>
        <v>0.0033063445403246753</v>
      </c>
      <c r="U50" s="28">
        <f t="shared" si="36"/>
        <v>0.0034787115384795845</v>
      </c>
      <c r="V50" s="28">
        <f t="shared" si="36"/>
        <v>0.00363389947765507</v>
      </c>
      <c r="W50" s="28">
        <f t="shared" si="36"/>
        <v>0.003771557063662703</v>
      </c>
      <c r="X50" s="28">
        <f t="shared" si="36"/>
        <v>0.0038927375131542407</v>
      </c>
      <c r="Y50" s="28">
        <f t="shared" si="36"/>
        <v>0.003999248446424285</v>
      </c>
      <c r="Z50" s="28">
        <f t="shared" si="36"/>
        <v>0.004093505527279585</v>
      </c>
      <c r="AA50" s="28">
        <f t="shared" si="36"/>
        <v>0.004176632711963671</v>
      </c>
      <c r="AB50" s="28">
        <f t="shared" si="36"/>
        <v>0.004248866328367624</v>
      </c>
      <c r="AC50" s="28">
        <f t="shared" si="36"/>
        <v>0.004310391627483327</v>
      </c>
      <c r="AD50" s="28">
        <f t="shared" si="36"/>
        <v>0.0043610712935064815</v>
      </c>
      <c r="AE50" s="28">
        <f t="shared" si="36"/>
        <v>0.004401724771297961</v>
      </c>
      <c r="AF50" s="28">
        <f t="shared" si="36"/>
        <v>0.004432066996259782</v>
      </c>
      <c r="AG50" s="28">
        <f t="shared" si="36"/>
        <v>0.004454383529064844</v>
      </c>
      <c r="AH50" s="28">
        <f t="shared" si="36"/>
        <v>0.004471459974856712</v>
      </c>
      <c r="AI50" s="28">
        <f t="shared" si="36"/>
        <v>0.004486380777940417</v>
      </c>
      <c r="AJ50" s="28">
        <f t="shared" si="36"/>
        <v>0.0045021004799911815</v>
      </c>
      <c r="AK50" s="28">
        <f t="shared" si="36"/>
        <v>0.004520323489065312</v>
      </c>
      <c r="AL50" s="28">
        <f t="shared" si="36"/>
        <v>0.004542167311192052</v>
      </c>
      <c r="AM50" s="28">
        <f t="shared" si="36"/>
        <v>0.004568133934037088</v>
      </c>
      <c r="AN50" s="28">
        <f t="shared" si="36"/>
        <v>0.004596936356345501</v>
      </c>
      <c r="AO50" s="28">
        <f t="shared" si="36"/>
        <v>0.0046280170441490446</v>
      </c>
      <c r="AP50" s="28">
        <f t="shared" si="36"/>
        <v>0.004660642280701271</v>
      </c>
      <c r="AQ50" s="28">
        <f t="shared" si="36"/>
        <v>0.004693733652701536</v>
      </c>
      <c r="AR50" s="28">
        <f t="shared" si="36"/>
        <v>0.004726296550616017</v>
      </c>
      <c r="AS50" s="28">
        <f t="shared" si="36"/>
        <v>0.004758385334821418</v>
      </c>
      <c r="AT50" s="28">
        <f t="shared" si="36"/>
        <v>0.004790293504539864</v>
      </c>
      <c r="AU50" s="28">
        <f t="shared" si="36"/>
        <v>0.00482219993159054</v>
      </c>
      <c r="AV50" s="28">
        <f t="shared" si="36"/>
        <v>0.0048527200855613545</v>
      </c>
      <c r="AW50" s="28">
        <f t="shared" si="36"/>
        <v>0.004879580239234588</v>
      </c>
      <c r="AX50" s="28">
        <f t="shared" si="36"/>
        <v>0.004901171369843667</v>
      </c>
      <c r="AY50" s="28">
        <f t="shared" si="36"/>
        <v>0.004915371343892272</v>
      </c>
      <c r="AZ50" s="28">
        <f t="shared" si="36"/>
        <v>0.004920645640604075</v>
      </c>
      <c r="BA50" s="28">
        <f t="shared" si="36"/>
        <v>0.004918189690489933</v>
      </c>
      <c r="BB50" s="28">
        <f t="shared" si="36"/>
        <v>0.0049080998306939416</v>
      </c>
      <c r="BC50" s="28">
        <f t="shared" si="36"/>
        <v>0.004891714989741809</v>
      </c>
      <c r="BD50" s="28">
        <f t="shared" si="36"/>
        <v>0.004868558918935135</v>
      </c>
      <c r="BE50" s="28">
        <f t="shared" si="36"/>
        <v>0.004844277120606096</v>
      </c>
      <c r="BF50" s="28">
        <f t="shared" si="36"/>
        <v>0.004819767780662262</v>
      </c>
      <c r="BG50" s="28">
        <f t="shared" si="36"/>
        <v>0.004794647475696556</v>
      </c>
      <c r="BH50" s="28">
        <f t="shared" si="36"/>
        <v>0.00477056532451417</v>
      </c>
      <c r="BI50" s="28">
        <f t="shared" si="36"/>
        <v>0.004744769594294774</v>
      </c>
      <c r="BJ50" s="28">
        <f t="shared" si="36"/>
        <v>0.004717847964246057</v>
      </c>
      <c r="BK50" s="28">
        <f t="shared" si="36"/>
        <v>0.004693088816987237</v>
      </c>
      <c r="BL50" s="28">
        <f t="shared" si="36"/>
        <v>0.004670417376417916</v>
      </c>
      <c r="BM50" s="28">
        <f t="shared" si="36"/>
        <v>0.004647393421206665</v>
      </c>
      <c r="BN50" s="28">
        <f t="shared" si="36"/>
        <v>0.004624848880376255</v>
      </c>
      <c r="BO50" s="28">
        <f t="shared" si="36"/>
        <v>0.004601453058069575</v>
      </c>
      <c r="BP50" s="28">
        <f t="shared" si="36"/>
        <v>0.0045733909150707745</v>
      </c>
      <c r="BQ50" s="28">
        <f t="shared" si="36"/>
        <v>0.00454026375445457</v>
      </c>
      <c r="BR50" s="28">
        <f aca="true" t="shared" si="37" ref="BR50:CR50">BR$37/BR$5</f>
        <v>0.004502510396513296</v>
      </c>
      <c r="BS50" s="28">
        <f t="shared" si="37"/>
        <v>0.004460827144157934</v>
      </c>
      <c r="BT50" s="28">
        <f t="shared" si="37"/>
        <v>0.004415977538839696</v>
      </c>
      <c r="BU50" s="28">
        <f t="shared" si="37"/>
        <v>0.00436875341084757</v>
      </c>
      <c r="BV50" s="28">
        <f t="shared" si="37"/>
        <v>0.004319868042114614</v>
      </c>
      <c r="BW50" s="28">
        <f t="shared" si="37"/>
        <v>0.004269914154065863</v>
      </c>
      <c r="BX50" s="28">
        <f t="shared" si="37"/>
        <v>0.004219288941389282</v>
      </c>
      <c r="BY50" s="28">
        <f t="shared" si="37"/>
        <v>0.0041682803479234955</v>
      </c>
      <c r="BZ50" s="28">
        <f t="shared" si="37"/>
        <v>0.004117269091590005</v>
      </c>
      <c r="CA50" s="28">
        <f t="shared" si="37"/>
        <v>0.004066176706130021</v>
      </c>
      <c r="CB50" s="28">
        <f t="shared" si="37"/>
        <v>0.004015200630107954</v>
      </c>
      <c r="CC50" s="28">
        <f t="shared" si="37"/>
        <v>0.003964431262371555</v>
      </c>
      <c r="CD50" s="28">
        <f t="shared" si="37"/>
        <v>0.0039138609947048</v>
      </c>
      <c r="CE50" s="28">
        <f t="shared" si="37"/>
        <v>0.003863494709371148</v>
      </c>
      <c r="CF50" s="28">
        <f t="shared" si="37"/>
        <v>0.0038133288862818296</v>
      </c>
      <c r="CG50" s="28">
        <f t="shared" si="37"/>
        <v>0.003763602108452622</v>
      </c>
      <c r="CH50" s="28">
        <f t="shared" si="37"/>
        <v>0.0037142111376041865</v>
      </c>
      <c r="CI50" s="28">
        <f t="shared" si="37"/>
        <v>0.0036650697301273643</v>
      </c>
      <c r="CJ50" s="28">
        <f t="shared" si="37"/>
        <v>0.0036163405583027443</v>
      </c>
      <c r="CK50" s="28">
        <f t="shared" si="37"/>
        <v>0.0035681054974043896</v>
      </c>
      <c r="CL50" s="28">
        <f t="shared" si="37"/>
        <v>0.0035206645393025195</v>
      </c>
      <c r="CM50" s="28">
        <f t="shared" si="37"/>
        <v>0.003474112979764961</v>
      </c>
      <c r="CN50" s="28">
        <f t="shared" si="37"/>
        <v>0.0034289012625719558</v>
      </c>
      <c r="CO50" s="28">
        <f t="shared" si="37"/>
        <v>0.0033851567982207285</v>
      </c>
      <c r="CP50" s="28">
        <f t="shared" si="37"/>
        <v>0.00334294417910701</v>
      </c>
      <c r="CQ50" s="28">
        <f t="shared" si="37"/>
        <v>0.0033024014545983745</v>
      </c>
      <c r="CR50" s="28">
        <f t="shared" si="37"/>
        <v>0.0032634561468829508</v>
      </c>
      <c r="CS50" s="24">
        <f>IF(ISBLANK(Input!CS$29),"",Input!CS$29)</f>
      </c>
      <c r="CT50" s="24">
        <f>IF(ISBLANK(Input!CT$27),"",Input!CT$27)</f>
      </c>
      <c r="CU50" s="53"/>
      <c r="CV50" s="25"/>
      <c r="CW50" s="25"/>
      <c r="CX50" s="25"/>
      <c r="CY50" s="25"/>
      <c r="CZ50" s="28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 ht="11.25">
      <c r="A51" s="14"/>
      <c r="B51" s="15"/>
      <c r="C51" s="14" t="s">
        <v>57</v>
      </c>
      <c r="D51" s="14"/>
      <c r="E51" s="14"/>
      <c r="F51" s="28">
        <f aca="true" t="shared" si="38" ref="F51:BQ51">F$38/F$5</f>
        <v>0.0069318936069943686</v>
      </c>
      <c r="G51" s="28">
        <f t="shared" si="38"/>
        <v>0.005789366521195952</v>
      </c>
      <c r="H51" s="28">
        <f t="shared" si="38"/>
        <v>0.005949410471214055</v>
      </c>
      <c r="I51" s="28">
        <f t="shared" si="38"/>
        <v>0.0061523830725340595</v>
      </c>
      <c r="J51" s="28">
        <f t="shared" si="38"/>
        <v>0.006391641332324445</v>
      </c>
      <c r="K51" s="28">
        <f t="shared" si="38"/>
        <v>0.005746084587792896</v>
      </c>
      <c r="L51" s="28">
        <f t="shared" si="38"/>
        <v>0.0058497555366810935</v>
      </c>
      <c r="M51" s="28">
        <f t="shared" si="38"/>
        <v>0.005984695374847419</v>
      </c>
      <c r="N51" s="28">
        <f t="shared" si="38"/>
        <v>0.00642702027230912</v>
      </c>
      <c r="O51" s="28">
        <f t="shared" si="38"/>
        <v>0.007179227062351574</v>
      </c>
      <c r="P51" s="28">
        <f t="shared" si="38"/>
        <v>0.007903411486161397</v>
      </c>
      <c r="Q51" s="28">
        <f t="shared" si="38"/>
        <v>0.008595169275285702</v>
      </c>
      <c r="R51" s="28">
        <f t="shared" si="38"/>
        <v>0.009254019371389801</v>
      </c>
      <c r="S51" s="28">
        <f t="shared" si="38"/>
        <v>0.00988024278160548</v>
      </c>
      <c r="T51" s="28">
        <f t="shared" si="38"/>
        <v>0.010470091044361472</v>
      </c>
      <c r="U51" s="28">
        <f t="shared" si="38"/>
        <v>0.011015919871852018</v>
      </c>
      <c r="V51" s="28">
        <f t="shared" si="38"/>
        <v>0.011507348345907721</v>
      </c>
      <c r="W51" s="28">
        <f t="shared" si="38"/>
        <v>0.011943264034931893</v>
      </c>
      <c r="X51" s="28">
        <f t="shared" si="38"/>
        <v>0.012327002124988428</v>
      </c>
      <c r="Y51" s="28">
        <f t="shared" si="38"/>
        <v>0.012664286747010237</v>
      </c>
      <c r="Z51" s="28">
        <f t="shared" si="38"/>
        <v>0.012962767503052018</v>
      </c>
      <c r="AA51" s="28">
        <f t="shared" si="38"/>
        <v>0.013226003587884956</v>
      </c>
      <c r="AB51" s="28">
        <f t="shared" si="38"/>
        <v>0.013454743373164147</v>
      </c>
      <c r="AC51" s="28">
        <f t="shared" si="38"/>
        <v>0.013649573487030534</v>
      </c>
      <c r="AD51" s="28">
        <f t="shared" si="38"/>
        <v>0.013810059096103859</v>
      </c>
      <c r="AE51" s="28">
        <f t="shared" si="38"/>
        <v>0.013938795109110209</v>
      </c>
      <c r="AF51" s="28">
        <f t="shared" si="38"/>
        <v>0.014034878821489313</v>
      </c>
      <c r="AG51" s="28">
        <f t="shared" si="38"/>
        <v>0.014105547842038676</v>
      </c>
      <c r="AH51" s="28">
        <f t="shared" si="38"/>
        <v>0.014159623253712924</v>
      </c>
      <c r="AI51" s="28">
        <f t="shared" si="38"/>
        <v>0.014206872463477987</v>
      </c>
      <c r="AJ51" s="28">
        <f t="shared" si="38"/>
        <v>0.014256651519972076</v>
      </c>
      <c r="AK51" s="28">
        <f t="shared" si="38"/>
        <v>0.014314357715373491</v>
      </c>
      <c r="AL51" s="28">
        <f t="shared" si="38"/>
        <v>0.014383529818774832</v>
      </c>
      <c r="AM51" s="28">
        <f t="shared" si="38"/>
        <v>0.014465757457784115</v>
      </c>
      <c r="AN51" s="28">
        <f t="shared" si="38"/>
        <v>0.014556965128427421</v>
      </c>
      <c r="AO51" s="28">
        <f t="shared" si="38"/>
        <v>0.014655387306471977</v>
      </c>
      <c r="AP51" s="28">
        <f t="shared" si="38"/>
        <v>0.014758700555554024</v>
      </c>
      <c r="AQ51" s="28">
        <f t="shared" si="38"/>
        <v>0.01486348990022153</v>
      </c>
      <c r="AR51" s="28">
        <f t="shared" si="38"/>
        <v>0.014966605743617387</v>
      </c>
      <c r="AS51" s="28">
        <f t="shared" si="38"/>
        <v>0.015068220226934492</v>
      </c>
      <c r="AT51" s="28">
        <f t="shared" si="38"/>
        <v>0.015169262764376235</v>
      </c>
      <c r="AU51" s="28">
        <f t="shared" si="38"/>
        <v>0.015270299783370044</v>
      </c>
      <c r="AV51" s="28">
        <f t="shared" si="38"/>
        <v>0.01536694693761096</v>
      </c>
      <c r="AW51" s="28">
        <f t="shared" si="38"/>
        <v>0.01545200409090953</v>
      </c>
      <c r="AX51" s="28">
        <f t="shared" si="38"/>
        <v>0.015520376004504947</v>
      </c>
      <c r="AY51" s="28">
        <f t="shared" si="38"/>
        <v>0.015565342588992198</v>
      </c>
      <c r="AZ51" s="28">
        <f t="shared" si="38"/>
        <v>0.015582044528579576</v>
      </c>
      <c r="BA51" s="28">
        <f t="shared" si="38"/>
        <v>0.015574267353218124</v>
      </c>
      <c r="BB51" s="28">
        <f t="shared" si="38"/>
        <v>0.015542316130530812</v>
      </c>
      <c r="BC51" s="28">
        <f t="shared" si="38"/>
        <v>0.01549043080084906</v>
      </c>
      <c r="BD51" s="28">
        <f t="shared" si="38"/>
        <v>0.015417103243294594</v>
      </c>
      <c r="BE51" s="28">
        <f t="shared" si="38"/>
        <v>0.015340210881919305</v>
      </c>
      <c r="BF51" s="28">
        <f t="shared" si="38"/>
        <v>0.015262597972097164</v>
      </c>
      <c r="BG51" s="28">
        <f t="shared" si="38"/>
        <v>0.015183050339705764</v>
      </c>
      <c r="BH51" s="28">
        <f t="shared" si="38"/>
        <v>0.015106790194294872</v>
      </c>
      <c r="BI51" s="28">
        <f t="shared" si="38"/>
        <v>0.015025103715266786</v>
      </c>
      <c r="BJ51" s="28">
        <f t="shared" si="38"/>
        <v>0.01493985188677918</v>
      </c>
      <c r="BK51" s="28">
        <f t="shared" si="38"/>
        <v>0.014861447920459583</v>
      </c>
      <c r="BL51" s="28">
        <f t="shared" si="38"/>
        <v>0.014789655025323404</v>
      </c>
      <c r="BM51" s="28">
        <f t="shared" si="38"/>
        <v>0.014716745833821107</v>
      </c>
      <c r="BN51" s="28">
        <f t="shared" si="38"/>
        <v>0.014645354787858143</v>
      </c>
      <c r="BO51" s="28">
        <f t="shared" si="38"/>
        <v>0.014571268017220324</v>
      </c>
      <c r="BP51" s="28">
        <f t="shared" si="38"/>
        <v>0.014482404564390787</v>
      </c>
      <c r="BQ51" s="28">
        <f t="shared" si="38"/>
        <v>0.01437750188910614</v>
      </c>
      <c r="BR51" s="28">
        <f aca="true" t="shared" si="39" ref="BR51:CR51">BR$38/BR$5</f>
        <v>0.014257949588958771</v>
      </c>
      <c r="BS51" s="28">
        <f t="shared" si="39"/>
        <v>0.014125952623166793</v>
      </c>
      <c r="BT51" s="28">
        <f t="shared" si="39"/>
        <v>0.013983928872992372</v>
      </c>
      <c r="BU51" s="28">
        <f t="shared" si="39"/>
        <v>0.013834385801017304</v>
      </c>
      <c r="BV51" s="28">
        <f t="shared" si="39"/>
        <v>0.013679582133362947</v>
      </c>
      <c r="BW51" s="28">
        <f t="shared" si="39"/>
        <v>0.013521394821208567</v>
      </c>
      <c r="BX51" s="28">
        <f t="shared" si="39"/>
        <v>0.013361081647732727</v>
      </c>
      <c r="BY51" s="28">
        <f t="shared" si="39"/>
        <v>0.01319955443509107</v>
      </c>
      <c r="BZ51" s="28">
        <f t="shared" si="39"/>
        <v>0.01303801879003502</v>
      </c>
      <c r="CA51" s="28">
        <f t="shared" si="39"/>
        <v>0.0128762262360784</v>
      </c>
      <c r="CB51" s="28">
        <f t="shared" si="39"/>
        <v>0.012714801995341854</v>
      </c>
      <c r="CC51" s="28">
        <f t="shared" si="39"/>
        <v>0.012554032330843259</v>
      </c>
      <c r="CD51" s="28">
        <f t="shared" si="39"/>
        <v>0.012393893149898536</v>
      </c>
      <c r="CE51" s="28">
        <f t="shared" si="39"/>
        <v>0.012234399913008637</v>
      </c>
      <c r="CF51" s="28">
        <f t="shared" si="39"/>
        <v>0.012075541473225794</v>
      </c>
      <c r="CG51" s="28">
        <f t="shared" si="39"/>
        <v>0.011918073343433304</v>
      </c>
      <c r="CH51" s="28">
        <f t="shared" si="39"/>
        <v>0.011761668602413258</v>
      </c>
      <c r="CI51" s="28">
        <f t="shared" si="39"/>
        <v>0.01160605414540332</v>
      </c>
      <c r="CJ51" s="28">
        <f t="shared" si="39"/>
        <v>0.011451745101292023</v>
      </c>
      <c r="CK51" s="28">
        <f t="shared" si="39"/>
        <v>0.01129900074178057</v>
      </c>
      <c r="CL51" s="28">
        <f t="shared" si="39"/>
        <v>0.011148771041124645</v>
      </c>
      <c r="CM51" s="28">
        <f t="shared" si="39"/>
        <v>0.011001357769255711</v>
      </c>
      <c r="CN51" s="28">
        <f t="shared" si="39"/>
        <v>0.01085818733147786</v>
      </c>
      <c r="CO51" s="28">
        <f t="shared" si="39"/>
        <v>0.010719663194365644</v>
      </c>
      <c r="CP51" s="28">
        <f t="shared" si="39"/>
        <v>0.010585989900505533</v>
      </c>
      <c r="CQ51" s="28">
        <f t="shared" si="39"/>
        <v>0.010457604606228186</v>
      </c>
      <c r="CR51" s="28">
        <f t="shared" si="39"/>
        <v>0.010334277798462677</v>
      </c>
      <c r="CS51" s="24">
        <f>IF(ISBLANK(Input!CS$29),"",Input!CS$29)</f>
      </c>
      <c r="CT51" s="24">
        <f>IF(ISBLANK(Input!CT$27),"",Input!CT$27)</f>
      </c>
      <c r="CU51" s="53"/>
      <c r="CV51" s="25"/>
      <c r="CW51" s="25"/>
      <c r="CX51" s="25"/>
      <c r="CY51" s="25"/>
      <c r="CZ51" s="28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 ht="11.25">
      <c r="A52" s="14"/>
      <c r="B52" s="15"/>
      <c r="C52" s="14" t="s">
        <v>58</v>
      </c>
      <c r="D52" s="14"/>
      <c r="E52" s="14"/>
      <c r="F52" s="28">
        <f aca="true" t="shared" si="40" ref="F52:BQ52">F$42/F$5</f>
        <v>0.08428451392852242</v>
      </c>
      <c r="G52" s="28">
        <f t="shared" si="40"/>
        <v>0.08569292921139153</v>
      </c>
      <c r="H52" s="28">
        <f t="shared" si="40"/>
        <v>0.08717662283752835</v>
      </c>
      <c r="I52" s="28">
        <f t="shared" si="40"/>
        <v>0.08912081825742847</v>
      </c>
      <c r="J52" s="28">
        <f t="shared" si="40"/>
        <v>0.09155026883709694</v>
      </c>
      <c r="K52" s="28">
        <f t="shared" si="40"/>
        <v>0.09315229979608157</v>
      </c>
      <c r="L52" s="28">
        <f t="shared" si="40"/>
        <v>0.09483295506027548</v>
      </c>
      <c r="M52" s="28">
        <f t="shared" si="40"/>
        <v>0.0970205240156661</v>
      </c>
      <c r="N52" s="28">
        <f t="shared" si="40"/>
        <v>0.10924355429888688</v>
      </c>
      <c r="O52" s="28">
        <f t="shared" si="40"/>
        <v>0.12106381964756324</v>
      </c>
      <c r="P52" s="28">
        <f t="shared" si="40"/>
        <v>0.13239806476895224</v>
      </c>
      <c r="Q52" s="28">
        <f t="shared" si="40"/>
        <v>0.14320887951973563</v>
      </c>
      <c r="R52" s="28">
        <f t="shared" si="40"/>
        <v>0.15349870513003197</v>
      </c>
      <c r="S52" s="28">
        <f t="shared" si="40"/>
        <v>0.1632077226630989</v>
      </c>
      <c r="T52" s="28">
        <f t="shared" si="40"/>
        <v>0.1723329403888008</v>
      </c>
      <c r="U52" s="28">
        <f t="shared" si="40"/>
        <v>0.18061239911702281</v>
      </c>
      <c r="V52" s="28">
        <f t="shared" si="40"/>
        <v>0.188002039851625</v>
      </c>
      <c r="W52" s="28">
        <f t="shared" si="40"/>
        <v>0.19451169983133385</v>
      </c>
      <c r="X52" s="28">
        <f t="shared" si="40"/>
        <v>0.20023138403435417</v>
      </c>
      <c r="Y52" s="28">
        <f t="shared" si="40"/>
        <v>0.20527971828829256</v>
      </c>
      <c r="Z52" s="28">
        <f t="shared" si="40"/>
        <v>0.20974454660962838</v>
      </c>
      <c r="AA52" s="28">
        <f t="shared" si="40"/>
        <v>0.21366077561151897</v>
      </c>
      <c r="AB52" s="28">
        <f t="shared" si="40"/>
        <v>0.21703226215863988</v>
      </c>
      <c r="AC52" s="28">
        <f t="shared" si="40"/>
        <v>0.2198493730655597</v>
      </c>
      <c r="AD52" s="28">
        <f t="shared" si="40"/>
        <v>0.2221577833707239</v>
      </c>
      <c r="AE52" s="28">
        <f t="shared" si="40"/>
        <v>0.2239329317131413</v>
      </c>
      <c r="AF52" s="28">
        <f t="shared" si="40"/>
        <v>0.22522571634111527</v>
      </c>
      <c r="AG52" s="28">
        <f t="shared" si="40"/>
        <v>0.22619827039440907</v>
      </c>
      <c r="AH52" s="28">
        <f t="shared" si="40"/>
        <v>0.2269856206008508</v>
      </c>
      <c r="AI52" s="28">
        <f t="shared" si="40"/>
        <v>0.22773673465898828</v>
      </c>
      <c r="AJ52" s="28">
        <f t="shared" si="40"/>
        <v>0.22859374473154376</v>
      </c>
      <c r="AK52" s="28">
        <f t="shared" si="40"/>
        <v>0.2295975271011547</v>
      </c>
      <c r="AL52" s="28">
        <f t="shared" si="40"/>
        <v>0.23081305317602693</v>
      </c>
      <c r="AM52" s="28">
        <f t="shared" si="40"/>
        <v>0.23220247137017033</v>
      </c>
      <c r="AN52" s="28">
        <f t="shared" si="40"/>
        <v>0.233722763708048</v>
      </c>
      <c r="AO52" s="28">
        <f t="shared" si="40"/>
        <v>0.2353304349673788</v>
      </c>
      <c r="AP52" s="28">
        <f t="shared" si="40"/>
        <v>0.2369957992861578</v>
      </c>
      <c r="AQ52" s="28">
        <f t="shared" si="40"/>
        <v>0.23864381131756623</v>
      </c>
      <c r="AR52" s="28">
        <f t="shared" si="40"/>
        <v>0.24026345489524314</v>
      </c>
      <c r="AS52" s="28">
        <f t="shared" si="40"/>
        <v>0.2418584251541059</v>
      </c>
      <c r="AT52" s="28">
        <f t="shared" si="40"/>
        <v>0.2434413174046088</v>
      </c>
      <c r="AU52" s="28">
        <f t="shared" si="40"/>
        <v>0.24501919221521104</v>
      </c>
      <c r="AV52" s="28">
        <f t="shared" si="40"/>
        <v>0.2464663491237358</v>
      </c>
      <c r="AW52" s="28">
        <f t="shared" si="40"/>
        <v>0.2476910959824344</v>
      </c>
      <c r="AX52" s="28">
        <f t="shared" si="40"/>
        <v>0.24858615774549933</v>
      </c>
      <c r="AY52" s="28">
        <f t="shared" si="40"/>
        <v>0.2490633495073358</v>
      </c>
      <c r="AZ52" s="28">
        <f t="shared" si="40"/>
        <v>0.24911714625500656</v>
      </c>
      <c r="BA52" s="28">
        <f t="shared" si="40"/>
        <v>0.24878297857282286</v>
      </c>
      <c r="BB52" s="28">
        <f t="shared" si="40"/>
        <v>0.24810040675490766</v>
      </c>
      <c r="BC52" s="28">
        <f t="shared" si="40"/>
        <v>0.24709166124442616</v>
      </c>
      <c r="BD52" s="28">
        <f t="shared" si="40"/>
        <v>0.2457639271873324</v>
      </c>
      <c r="BE52" s="28">
        <f t="shared" si="40"/>
        <v>0.24452553282756653</v>
      </c>
      <c r="BF52" s="28">
        <f t="shared" si="40"/>
        <v>0.24327044019662386</v>
      </c>
      <c r="BG52" s="28">
        <f t="shared" si="40"/>
        <v>0.24201008604126642</v>
      </c>
      <c r="BH52" s="28">
        <f t="shared" si="40"/>
        <v>0.24074464811424617</v>
      </c>
      <c r="BI52" s="28">
        <f t="shared" si="40"/>
        <v>0.2394176523820128</v>
      </c>
      <c r="BJ52" s="28">
        <f t="shared" si="40"/>
        <v>0.2381006198123171</v>
      </c>
      <c r="BK52" s="28">
        <f t="shared" si="40"/>
        <v>0.2368794517742562</v>
      </c>
      <c r="BL52" s="28">
        <f t="shared" si="40"/>
        <v>0.2357183794900939</v>
      </c>
      <c r="BM52" s="28">
        <f t="shared" si="40"/>
        <v>0.23455047641096877</v>
      </c>
      <c r="BN52" s="28">
        <f t="shared" si="40"/>
        <v>0.23335904270010177</v>
      </c>
      <c r="BO52" s="28">
        <f t="shared" si="40"/>
        <v>0.2320502687136071</v>
      </c>
      <c r="BP52" s="28">
        <f t="shared" si="40"/>
        <v>0.23049981076714066</v>
      </c>
      <c r="BQ52" s="28">
        <f t="shared" si="40"/>
        <v>0.2287027018588321</v>
      </c>
      <c r="BR52" s="28">
        <f aca="true" t="shared" si="41" ref="BR52:CR52">BR$42/BR$5</f>
        <v>0.22669270630962823</v>
      </c>
      <c r="BS52" s="28">
        <f t="shared" si="41"/>
        <v>0.22450024053850262</v>
      </c>
      <c r="BT52" s="28">
        <f t="shared" si="41"/>
        <v>0.22216431358967292</v>
      </c>
      <c r="BU52" s="28">
        <f t="shared" si="41"/>
        <v>0.2197268684552272</v>
      </c>
      <c r="BV52" s="28">
        <f t="shared" si="41"/>
        <v>0.21721920765056052</v>
      </c>
      <c r="BW52" s="28">
        <f t="shared" si="41"/>
        <v>0.21467262439573992</v>
      </c>
      <c r="BX52" s="28">
        <f t="shared" si="41"/>
        <v>0.21210221746216823</v>
      </c>
      <c r="BY52" s="28">
        <f t="shared" si="41"/>
        <v>0.20951609587248443</v>
      </c>
      <c r="BZ52" s="28">
        <f t="shared" si="41"/>
        <v>0.20693356506198024</v>
      </c>
      <c r="CA52" s="28">
        <f t="shared" si="41"/>
        <v>0.204350826420459</v>
      </c>
      <c r="CB52" s="28">
        <f t="shared" si="41"/>
        <v>0.2017772946774086</v>
      </c>
      <c r="CC52" s="28">
        <f t="shared" si="41"/>
        <v>0.19921505603684247</v>
      </c>
      <c r="CD52" s="28">
        <f t="shared" si="41"/>
        <v>0.19666179478569498</v>
      </c>
      <c r="CE52" s="28">
        <f t="shared" si="41"/>
        <v>0.19411985975802448</v>
      </c>
      <c r="CF52" s="28">
        <f t="shared" si="41"/>
        <v>0.19159070452010452</v>
      </c>
      <c r="CG52" s="28">
        <f t="shared" si="41"/>
        <v>0.1890852600595414</v>
      </c>
      <c r="CH52" s="28">
        <f t="shared" si="41"/>
        <v>0.18659609259892757</v>
      </c>
      <c r="CI52" s="28">
        <f t="shared" si="41"/>
        <v>0.18411894450851593</v>
      </c>
      <c r="CJ52" s="28">
        <f t="shared" si="41"/>
        <v>0.18166445633712255</v>
      </c>
      <c r="CK52" s="28">
        <f t="shared" si="41"/>
        <v>0.17924198906411584</v>
      </c>
      <c r="CL52" s="28">
        <f t="shared" si="41"/>
        <v>0.17686453691100426</v>
      </c>
      <c r="CM52" s="28">
        <f t="shared" si="41"/>
        <v>0.1745384520405285</v>
      </c>
      <c r="CN52" s="28">
        <f t="shared" si="41"/>
        <v>0.17228839787972716</v>
      </c>
      <c r="CO52" s="28">
        <f t="shared" si="41"/>
        <v>0.17011565401259338</v>
      </c>
      <c r="CP52" s="28">
        <f t="shared" si="41"/>
        <v>0.16802153880508347</v>
      </c>
      <c r="CQ52" s="28">
        <f t="shared" si="41"/>
        <v>0.16600927085006026</v>
      </c>
      <c r="CR52" s="28">
        <f t="shared" si="41"/>
        <v>0.1640763803025691</v>
      </c>
      <c r="CS52" s="24">
        <f>IF(ISBLANK(Input!CS$29),"",Input!CS$29)</f>
      </c>
      <c r="CT52" s="24">
        <f>IF(ISBLANK(Input!CT$27),"",Input!CT$27)</f>
      </c>
      <c r="CU52" s="53"/>
      <c r="CV52" s="25"/>
      <c r="CW52" s="25"/>
      <c r="CX52" s="25"/>
      <c r="CY52" s="25"/>
      <c r="CZ52" s="28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 ht="11.25">
      <c r="A53" s="14"/>
      <c r="B53" s="15"/>
      <c r="C53" s="14"/>
      <c r="D53" s="14"/>
      <c r="E53" s="14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4">
        <f>IF(ISBLANK(Input!CS$29),"",Input!CS$29)</f>
      </c>
      <c r="CT53" s="28"/>
      <c r="CU53" s="53"/>
      <c r="CV53" s="28"/>
      <c r="CW53" s="28"/>
      <c r="CX53" s="25"/>
      <c r="CY53" s="25"/>
      <c r="CZ53" s="28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ht="11.25">
      <c r="CS54" s="24">
        <f>IF(ISBLANK(Input!CS$29),"",Input!CS$29)</f>
      </c>
    </row>
    <row r="55" ht="11.25">
      <c r="CS55" s="24">
        <f>IF(ISBLANK(Input!CS$29),"",Input!CS$29)</f>
      </c>
    </row>
    <row r="56" ht="11.25">
      <c r="CS56" s="24">
        <f>IF(ISBLANK(Input!CS$29),"",Input!CS$29)</f>
      </c>
    </row>
    <row r="57" ht="11.25">
      <c r="CS57" s="24">
        <f>IF(ISBLANK(Input!CS$29),"",Input!CS$29)</f>
      </c>
    </row>
    <row r="58" ht="11.25">
      <c r="CS58" s="24">
        <f>IF(ISBLANK(Input!CS$29),"",Input!CS$29)</f>
      </c>
    </row>
    <row r="59" ht="11.25">
      <c r="CS59" s="24">
        <f>IF(ISBLANK(Input!CS$29),"",Input!CS$29)</f>
      </c>
    </row>
    <row r="60" ht="11.25">
      <c r="CS60" s="24">
        <f>IF(ISBLANK(Input!CS$29),"",Input!CS$29)</f>
      </c>
    </row>
    <row r="61" ht="11.25">
      <c r="CS61" s="24">
        <f>IF(ISBLANK(Input!CS$29),"",Input!CS$29)</f>
      </c>
    </row>
    <row r="62" ht="11.25">
      <c r="CS62" s="24">
        <f>IF(ISBLANK(Input!CS$29),"",Input!CS$29)</f>
      </c>
    </row>
    <row r="63" ht="11.25">
      <c r="CS63" s="24">
        <f>IF(ISBLANK(Input!CS$29),"",Input!CS$29)</f>
      </c>
    </row>
    <row r="64" ht="11.25">
      <c r="CS64" s="24">
        <f>IF(ISBLANK(Input!CS$29),"",Input!CS$29)</f>
      </c>
    </row>
    <row r="65" ht="11.25">
      <c r="CS65" s="24">
        <f>IF(ISBLANK(Input!CS$29),"",Input!CS$29)</f>
      </c>
    </row>
    <row r="66" ht="11.25">
      <c r="CS66" s="24">
        <f>IF(ISBLANK(Input!CS$29),"",Input!CS$29)</f>
      </c>
    </row>
    <row r="67" ht="11.25">
      <c r="CS67" s="24">
        <f>IF(ISBLANK(Input!CS$29),"",Input!CS$29)</f>
      </c>
    </row>
    <row r="68" ht="11.25">
      <c r="CS68" s="24">
        <f>IF(ISBLANK(Input!CS$29),"",Input!CS$29)</f>
      </c>
    </row>
    <row r="69" ht="11.25">
      <c r="CS69" s="24">
        <f>IF(ISBLANK(Input!CS$29),"",Input!CS$29)</f>
      </c>
    </row>
    <row r="70" ht="11.25">
      <c r="CS70" s="24">
        <f>IF(ISBLANK(Input!CS$29),"",Input!CS$29)</f>
      </c>
    </row>
    <row r="71" ht="11.25">
      <c r="CS71" s="24">
        <f>IF(ISBLANK(Input!CS$29),"",Input!CS$29)</f>
      </c>
    </row>
    <row r="72" ht="11.25">
      <c r="CS72" s="24">
        <f>IF(ISBLANK(Input!CS$29),"",Input!CS$29)</f>
      </c>
    </row>
    <row r="73" ht="11.25">
      <c r="CS73" s="24">
        <f>IF(ISBLANK(Input!CS$29),"",Input!CS$29)</f>
      </c>
    </row>
    <row r="74" ht="11.25">
      <c r="CS74" s="24">
        <f>IF(ISBLANK(Input!CS$29),"",Input!CS$29)</f>
      </c>
    </row>
    <row r="75" ht="11.25">
      <c r="CS75" s="24">
        <f>IF(ISBLANK(Input!CS$29),"",Input!CS$29)</f>
      </c>
    </row>
    <row r="76" ht="11.25">
      <c r="CS76" s="24">
        <f>IF(ISBLANK(Input!CS$29),"",Input!CS$29)</f>
      </c>
    </row>
    <row r="77" ht="11.25">
      <c r="CS77" s="24">
        <f>IF(ISBLANK(Input!CS$29),"",Input!CS$29)</f>
      </c>
    </row>
    <row r="78" ht="11.25">
      <c r="CS78" s="24">
        <f>IF(ISBLANK(Input!CS$29),"",Input!CS$29)</f>
      </c>
    </row>
    <row r="79" ht="11.25">
      <c r="CS79" s="24">
        <f>IF(ISBLANK(Input!CS$29),"",Input!CS$29)</f>
      </c>
    </row>
    <row r="80" ht="11.25">
      <c r="CS80" s="24">
        <f>IF(ISBLANK(Input!CS$29),"",Input!CS$29)</f>
      </c>
    </row>
    <row r="81" ht="11.25">
      <c r="CS81" s="24">
        <f>IF(ISBLANK(Input!CS$29),"",Input!CS$29)</f>
      </c>
    </row>
    <row r="82" ht="11.25">
      <c r="CS82" s="24">
        <f>IF(ISBLANK(Input!CS$29),"",Input!CS$29)</f>
      </c>
    </row>
    <row r="83" ht="11.25">
      <c r="CS83" s="24">
        <f>IF(ISBLANK(Input!CS$29),"",Input!CS$29)</f>
      </c>
    </row>
    <row r="84" ht="11.25">
      <c r="CS84" s="24">
        <f>IF(ISBLANK(Input!CS$29),"",Input!CS$29)</f>
      </c>
    </row>
    <row r="85" ht="11.25">
      <c r="CS85" s="24">
        <f>IF(ISBLANK(Input!CS$29),"",Input!CS$29)</f>
      </c>
    </row>
    <row r="86" ht="11.25">
      <c r="CS86" s="24">
        <f>IF(ISBLANK(Input!CS$29),"",Input!CS$29)</f>
      </c>
    </row>
    <row r="87" ht="11.25">
      <c r="CS87" s="24">
        <f>IF(ISBLANK(Input!CS$29),"",Input!CS$29)</f>
      </c>
    </row>
    <row r="88" ht="11.25">
      <c r="CS88" s="24">
        <f>IF(ISBLANK(Input!CS$29),"",Input!CS$29)</f>
      </c>
    </row>
    <row r="89" ht="11.25">
      <c r="CS89" s="24">
        <f>IF(ISBLANK(Input!CS$29),"",Input!CS$29)</f>
      </c>
    </row>
    <row r="90" ht="11.25">
      <c r="CS90" s="24">
        <f>IF(ISBLANK(Input!CS$29),"",Input!CS$29)</f>
      </c>
    </row>
    <row r="91" ht="11.25">
      <c r="CS91" s="24">
        <f>IF(ISBLANK(Input!CS$29),"",Input!CS$29)</f>
      </c>
    </row>
    <row r="92" ht="11.25">
      <c r="CS92" s="24">
        <f>IF(ISBLANK(Input!CS$29),"",Input!CS$29)</f>
      </c>
    </row>
    <row r="93" ht="11.25">
      <c r="CS93" s="24">
        <f>IF(ISBLANK(Input!CS$29),"",Input!CS$29)</f>
      </c>
    </row>
    <row r="94" ht="11.25">
      <c r="CS94" s="24">
        <f>IF(ISBLANK(Input!CS$29),"",Input!CS$29)</f>
      </c>
    </row>
    <row r="95" ht="11.25">
      <c r="CS95" s="24">
        <f>IF(ISBLANK(Input!CS$29),"",Input!CS$29)</f>
      </c>
    </row>
    <row r="96" ht="11.25">
      <c r="CS96" s="24">
        <f>IF(ISBLANK(Input!CS$29),"",Input!CS$29)</f>
      </c>
    </row>
    <row r="97" ht="11.25">
      <c r="CS97" s="24">
        <f>IF(ISBLANK(Input!CS$29),"",Input!CS$29)</f>
      </c>
    </row>
    <row r="98" ht="11.25">
      <c r="CS98" s="24">
        <f>IF(ISBLANK(Input!CS$29),"",Input!CS$29)</f>
      </c>
    </row>
    <row r="99" ht="11.25">
      <c r="CS99" s="24">
        <f>IF(ISBLANK(Input!CS$29),"",Input!CS$29)</f>
      </c>
    </row>
    <row r="100" ht="11.25">
      <c r="CS100" s="24">
        <f>IF(ISBLANK(Input!CS$29),"",Input!CS$29)</f>
      </c>
    </row>
    <row r="101" ht="11.25">
      <c r="CS101" s="24">
        <f>IF(ISBLANK(Input!CS$29),"",Input!CS$29)</f>
      </c>
    </row>
    <row r="102" ht="11.25">
      <c r="CS102" s="24">
        <f>IF(ISBLANK(Input!CS$29),"",Input!CS$29)</f>
      </c>
    </row>
    <row r="103" ht="11.25">
      <c r="CS103" s="24">
        <f>IF(ISBLANK(Input!CS$29),"",Input!CS$29)</f>
      </c>
    </row>
    <row r="104" ht="11.25">
      <c r="CS104" s="24">
        <f>IF(ISBLANK(Input!CS$29),"",Input!CS$29)</f>
      </c>
    </row>
    <row r="105" ht="11.25">
      <c r="CS105" s="24">
        <f>IF(ISBLANK(Input!CS$29),"",Input!CS$29)</f>
      </c>
    </row>
    <row r="106" ht="11.25">
      <c r="CS106" s="24">
        <f>IF(ISBLANK(Input!CS$29),"",Input!CS$29)</f>
      </c>
    </row>
    <row r="107" ht="11.25">
      <c r="CS107" s="24">
        <f>IF(ISBLANK(Input!CS$29),"",Input!CS$29)</f>
      </c>
    </row>
    <row r="108" ht="11.25">
      <c r="CS108" s="24">
        <f>IF(ISBLANK(Input!CS$29),"",Input!CS$29)</f>
      </c>
    </row>
    <row r="109" ht="11.25">
      <c r="CS109" s="24">
        <f>IF(ISBLANK(Input!CS$29),"",Input!CS$29)</f>
      </c>
    </row>
    <row r="110" ht="11.25">
      <c r="CS110" s="24">
        <f>IF(ISBLANK(Input!CS$29),"",Input!CS$29)</f>
      </c>
    </row>
    <row r="111" ht="11.25">
      <c r="CS111" s="24">
        <f>IF(ISBLANK(Input!CS$29),"",Input!CS$29)</f>
      </c>
    </row>
    <row r="112" ht="11.25">
      <c r="CS112" s="24">
        <f>IF(ISBLANK(Input!CS$29),"",Input!CS$29)</f>
      </c>
    </row>
    <row r="113" ht="11.25">
      <c r="CS113" s="24">
        <f>IF(ISBLANK(Input!CS$29),"",Input!CS$29)</f>
      </c>
    </row>
    <row r="114" ht="11.25">
      <c r="CS114" s="24">
        <f>IF(ISBLANK(Input!CS$29),"",Input!CS$29)</f>
      </c>
    </row>
    <row r="115" ht="11.25">
      <c r="CS115" s="24">
        <f>IF(ISBLANK(Input!CS$29),"",Input!CS$29)</f>
      </c>
    </row>
    <row r="116" ht="11.25">
      <c r="CS116" s="24">
        <f>IF(ISBLANK(Input!CS$29),"",Input!CS$29)</f>
      </c>
    </row>
    <row r="117" ht="11.25">
      <c r="CS117" s="24">
        <f>IF(ISBLANK(Input!CS$29),"",Input!CS$29)</f>
      </c>
    </row>
    <row r="118" ht="11.25">
      <c r="CS118" s="24">
        <f>IF(ISBLANK(Input!CS$29),"",Input!CS$29)</f>
      </c>
    </row>
    <row r="119" ht="11.25">
      <c r="CS119" s="24">
        <f>IF(ISBLANK(Input!CS$29),"",Input!CS$29)</f>
      </c>
    </row>
    <row r="120" ht="11.25">
      <c r="CS120" s="24">
        <f>IF(ISBLANK(Input!CS$29),"",Input!CS$29)</f>
      </c>
    </row>
    <row r="121" ht="11.25">
      <c r="CS121" s="24">
        <f>IF(ISBLANK(Input!CS$29),"",Input!CS$29)</f>
      </c>
    </row>
    <row r="122" ht="11.25">
      <c r="CS122" s="24">
        <f>IF(ISBLANK(Input!CS$29),"",Input!CS$29)</f>
      </c>
    </row>
    <row r="123" ht="11.25">
      <c r="CS123" s="24">
        <f>IF(ISBLANK(Input!CS$29),"",Input!CS$29)</f>
      </c>
    </row>
    <row r="124" ht="11.25">
      <c r="CS124" s="24">
        <f>IF(ISBLANK(Input!CS$29),"",Input!CS$29)</f>
      </c>
    </row>
    <row r="125" ht="11.25">
      <c r="CS125" s="24">
        <f>IF(ISBLANK(Input!CS$29),"",Input!CS$29)</f>
      </c>
    </row>
    <row r="126" ht="11.25">
      <c r="CS126" s="24">
        <f>IF(ISBLANK(Input!CS$29),"",Input!CS$29)</f>
      </c>
    </row>
    <row r="127" ht="11.25">
      <c r="CS127" s="24">
        <f>IF(ISBLANK(Input!CS$29),"",Input!CS$29)</f>
      </c>
    </row>
    <row r="128" ht="11.25">
      <c r="CS128" s="24">
        <f>IF(ISBLANK(Input!CS$29),"",Input!CS$29)</f>
      </c>
    </row>
    <row r="129" ht="11.25">
      <c r="CS129" s="24">
        <f>IF(ISBLANK(Input!CS$29),"",Input!CS$29)</f>
      </c>
    </row>
    <row r="130" ht="11.25">
      <c r="CS130" s="24">
        <f>IF(ISBLANK(Input!CS$29),"",Input!CS$29)</f>
      </c>
    </row>
    <row r="131" ht="11.25">
      <c r="CS131" s="24">
        <f>IF(ISBLANK(Input!CS$29),"",Input!CS$29)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B46"/>
  <sheetViews>
    <sheetView zoomScalePageLayoutView="0" workbookViewId="0" topLeftCell="A1">
      <selection activeCell="G39" sqref="G39"/>
    </sheetView>
  </sheetViews>
  <sheetFormatPr defaultColWidth="9.33203125" defaultRowHeight="10.5"/>
  <cols>
    <col min="1" max="1" width="2.83203125" style="55" customWidth="1"/>
    <col min="2" max="2" width="52.83203125" style="55" customWidth="1"/>
    <col min="3" max="3" width="10.33203125" style="55" bestFit="1" customWidth="1"/>
    <col min="4" max="4" width="66.83203125" style="55" customWidth="1"/>
    <col min="5" max="5" width="3.83203125" style="55" customWidth="1"/>
    <col min="6" max="100" width="10.16015625" style="55" customWidth="1"/>
    <col min="101" max="16384" width="9.33203125" style="55" customWidth="1"/>
  </cols>
  <sheetData>
    <row r="1" spans="1:6" ht="11.25">
      <c r="A1" s="1" t="s">
        <v>13</v>
      </c>
      <c r="F1" s="60"/>
    </row>
    <row r="2" spans="1:6" ht="11.25">
      <c r="A2" s="61"/>
      <c r="F2" s="62"/>
    </row>
    <row r="3" spans="1:6" ht="11.25">
      <c r="A3" s="61"/>
      <c r="B3" s="2" t="s">
        <v>40</v>
      </c>
      <c r="F3" s="10"/>
    </row>
    <row r="4" spans="1:6" ht="11.25">
      <c r="A4" s="61"/>
      <c r="B4" s="2" t="s">
        <v>128</v>
      </c>
      <c r="F4" s="10"/>
    </row>
    <row r="5" spans="1:6" ht="11.25">
      <c r="A5" s="61"/>
      <c r="B5" s="2"/>
      <c r="F5" s="10"/>
    </row>
    <row r="6" spans="1:6" ht="11.25">
      <c r="A6" s="61"/>
      <c r="B6" s="2" t="s">
        <v>41</v>
      </c>
      <c r="F6" s="10"/>
    </row>
    <row r="7" spans="1:6" ht="11.25">
      <c r="A7" s="61"/>
      <c r="B7" s="2" t="s">
        <v>42</v>
      </c>
      <c r="F7" s="10"/>
    </row>
    <row r="8" spans="1:6" ht="11.25">
      <c r="A8" s="61"/>
      <c r="B8" s="2" t="s">
        <v>79</v>
      </c>
      <c r="F8" s="10"/>
    </row>
    <row r="9" spans="1:6" ht="11.25">
      <c r="A9" s="61"/>
      <c r="B9" s="2" t="s">
        <v>129</v>
      </c>
      <c r="F9" s="10"/>
    </row>
    <row r="10" spans="1:6" ht="11.25">
      <c r="A10" s="61"/>
      <c r="F10" s="10"/>
    </row>
    <row r="11" ht="11.25">
      <c r="F11" s="10"/>
    </row>
    <row r="12" spans="1:6" ht="11.25">
      <c r="A12" s="4" t="s">
        <v>45</v>
      </c>
      <c r="B12" s="5"/>
      <c r="C12" s="6"/>
      <c r="D12" s="7" t="s">
        <v>43</v>
      </c>
      <c r="E12" s="63"/>
      <c r="F12" s="10"/>
    </row>
    <row r="13" spans="1:6" ht="11.25">
      <c r="A13" s="2"/>
      <c r="B13" s="9" t="s">
        <v>6</v>
      </c>
      <c r="C13" s="13">
        <v>0.0865</v>
      </c>
      <c r="D13" s="8" t="s">
        <v>69</v>
      </c>
      <c r="E13" s="65"/>
      <c r="F13" s="10"/>
    </row>
    <row r="14" spans="1:6" ht="11.25">
      <c r="A14" s="2"/>
      <c r="B14" s="3"/>
      <c r="C14" s="13"/>
      <c r="D14" s="12"/>
      <c r="E14" s="65"/>
      <c r="F14" s="10"/>
    </row>
    <row r="15" spans="1:13" ht="11.25">
      <c r="A15" s="4" t="s">
        <v>44</v>
      </c>
      <c r="B15" s="5"/>
      <c r="C15" s="6"/>
      <c r="D15" s="7" t="s">
        <v>43</v>
      </c>
      <c r="E15" s="63"/>
      <c r="F15" s="10"/>
      <c r="M15" s="65"/>
    </row>
    <row r="16" spans="1:6" ht="11.25">
      <c r="A16" s="2"/>
      <c r="B16" s="9" t="s">
        <v>7</v>
      </c>
      <c r="C16" s="13">
        <v>0.24</v>
      </c>
      <c r="D16" s="8" t="s">
        <v>70</v>
      </c>
      <c r="E16" s="63"/>
      <c r="F16" s="10"/>
    </row>
    <row r="17" spans="1:6" ht="11.25">
      <c r="A17" s="66"/>
      <c r="B17" s="10"/>
      <c r="C17" s="11"/>
      <c r="D17" s="67"/>
      <c r="E17" s="65"/>
      <c r="F17" s="60"/>
    </row>
    <row r="18" spans="1:13" ht="11.25">
      <c r="A18" s="4" t="s">
        <v>126</v>
      </c>
      <c r="B18" s="5"/>
      <c r="C18" s="6"/>
      <c r="D18" s="7" t="s">
        <v>100</v>
      </c>
      <c r="E18" s="63"/>
      <c r="G18" s="60"/>
      <c r="H18" s="60"/>
      <c r="M18" s="65"/>
    </row>
    <row r="19" spans="1:5" ht="11.25">
      <c r="A19" s="2"/>
      <c r="B19" s="9" t="s">
        <v>34</v>
      </c>
      <c r="C19" s="81">
        <v>15.656</v>
      </c>
      <c r="D19" s="8" t="s">
        <v>127</v>
      </c>
      <c r="E19" s="65"/>
    </row>
    <row r="20" spans="1:5" ht="11.25">
      <c r="A20" s="64"/>
      <c r="B20" s="68"/>
      <c r="C20" s="69"/>
      <c r="D20" s="70"/>
      <c r="E20" s="65"/>
    </row>
    <row r="21" spans="1:5" ht="22.5">
      <c r="A21" s="4" t="s">
        <v>30</v>
      </c>
      <c r="B21" s="71"/>
      <c r="C21" s="72"/>
      <c r="D21" s="83" t="s">
        <v>33</v>
      </c>
      <c r="E21" s="70"/>
    </row>
    <row r="22" spans="1:5" ht="22.5">
      <c r="A22" s="64"/>
      <c r="B22" s="9" t="s">
        <v>21</v>
      </c>
      <c r="C22" s="134">
        <v>40</v>
      </c>
      <c r="D22" s="84" t="s">
        <v>31</v>
      </c>
      <c r="E22" s="65"/>
    </row>
    <row r="23" spans="1:5" ht="11.25">
      <c r="A23" s="64"/>
      <c r="B23" s="10"/>
      <c r="C23" s="73"/>
      <c r="D23" s="84"/>
      <c r="E23" s="65"/>
    </row>
    <row r="24" spans="1:5" ht="22.5">
      <c r="A24" s="64"/>
      <c r="B24" s="9" t="s">
        <v>22</v>
      </c>
      <c r="C24" s="82">
        <v>2021</v>
      </c>
      <c r="D24" s="84" t="s">
        <v>32</v>
      </c>
      <c r="E24" s="65"/>
    </row>
    <row r="25" spans="1:5" ht="11.25">
      <c r="A25" s="64"/>
      <c r="B25" s="68"/>
      <c r="C25" s="74"/>
      <c r="D25" s="84"/>
      <c r="E25" s="70"/>
    </row>
    <row r="26" spans="1:106" ht="22.5">
      <c r="A26" s="4" t="s">
        <v>106</v>
      </c>
      <c r="B26" s="88"/>
      <c r="C26" s="75"/>
      <c r="D26" s="83" t="s">
        <v>105</v>
      </c>
      <c r="E26" s="76"/>
      <c r="F26" s="89">
        <v>2011</v>
      </c>
      <c r="G26" s="89">
        <f>F$26+1</f>
        <v>2012</v>
      </c>
      <c r="H26" s="89">
        <f aca="true" t="shared" si="0" ref="H26:BS26">G$26+1</f>
        <v>2013</v>
      </c>
      <c r="I26" s="89">
        <f t="shared" si="0"/>
        <v>2014</v>
      </c>
      <c r="J26" s="89">
        <f t="shared" si="0"/>
        <v>2015</v>
      </c>
      <c r="K26" s="89">
        <f t="shared" si="0"/>
        <v>2016</v>
      </c>
      <c r="L26" s="89">
        <f t="shared" si="0"/>
        <v>2017</v>
      </c>
      <c r="M26" s="89">
        <f t="shared" si="0"/>
        <v>2018</v>
      </c>
      <c r="N26" s="89">
        <f t="shared" si="0"/>
        <v>2019</v>
      </c>
      <c r="O26" s="89">
        <f t="shared" si="0"/>
        <v>2020</v>
      </c>
      <c r="P26" s="89">
        <f t="shared" si="0"/>
        <v>2021</v>
      </c>
      <c r="Q26" s="89">
        <f t="shared" si="0"/>
        <v>2022</v>
      </c>
      <c r="R26" s="89">
        <f t="shared" si="0"/>
        <v>2023</v>
      </c>
      <c r="S26" s="89">
        <f t="shared" si="0"/>
        <v>2024</v>
      </c>
      <c r="T26" s="89">
        <f t="shared" si="0"/>
        <v>2025</v>
      </c>
      <c r="U26" s="89">
        <f t="shared" si="0"/>
        <v>2026</v>
      </c>
      <c r="V26" s="89">
        <f t="shared" si="0"/>
        <v>2027</v>
      </c>
      <c r="W26" s="89">
        <f t="shared" si="0"/>
        <v>2028</v>
      </c>
      <c r="X26" s="89">
        <f t="shared" si="0"/>
        <v>2029</v>
      </c>
      <c r="Y26" s="89">
        <f t="shared" si="0"/>
        <v>2030</v>
      </c>
      <c r="Z26" s="89">
        <f t="shared" si="0"/>
        <v>2031</v>
      </c>
      <c r="AA26" s="89">
        <f t="shared" si="0"/>
        <v>2032</v>
      </c>
      <c r="AB26" s="89">
        <f t="shared" si="0"/>
        <v>2033</v>
      </c>
      <c r="AC26" s="89">
        <f t="shared" si="0"/>
        <v>2034</v>
      </c>
      <c r="AD26" s="89">
        <f t="shared" si="0"/>
        <v>2035</v>
      </c>
      <c r="AE26" s="89">
        <f t="shared" si="0"/>
        <v>2036</v>
      </c>
      <c r="AF26" s="89">
        <f t="shared" si="0"/>
        <v>2037</v>
      </c>
      <c r="AG26" s="89">
        <f t="shared" si="0"/>
        <v>2038</v>
      </c>
      <c r="AH26" s="89">
        <f t="shared" si="0"/>
        <v>2039</v>
      </c>
      <c r="AI26" s="89">
        <f t="shared" si="0"/>
        <v>2040</v>
      </c>
      <c r="AJ26" s="89">
        <f t="shared" si="0"/>
        <v>2041</v>
      </c>
      <c r="AK26" s="89">
        <f t="shared" si="0"/>
        <v>2042</v>
      </c>
      <c r="AL26" s="89">
        <f t="shared" si="0"/>
        <v>2043</v>
      </c>
      <c r="AM26" s="89">
        <f t="shared" si="0"/>
        <v>2044</v>
      </c>
      <c r="AN26" s="89">
        <f t="shared" si="0"/>
        <v>2045</v>
      </c>
      <c r="AO26" s="89">
        <f t="shared" si="0"/>
        <v>2046</v>
      </c>
      <c r="AP26" s="89">
        <f t="shared" si="0"/>
        <v>2047</v>
      </c>
      <c r="AQ26" s="89">
        <f t="shared" si="0"/>
        <v>2048</v>
      </c>
      <c r="AR26" s="89">
        <f t="shared" si="0"/>
        <v>2049</v>
      </c>
      <c r="AS26" s="89">
        <f t="shared" si="0"/>
        <v>2050</v>
      </c>
      <c r="AT26" s="89">
        <f t="shared" si="0"/>
        <v>2051</v>
      </c>
      <c r="AU26" s="89">
        <f t="shared" si="0"/>
        <v>2052</v>
      </c>
      <c r="AV26" s="89">
        <f t="shared" si="0"/>
        <v>2053</v>
      </c>
      <c r="AW26" s="89">
        <f t="shared" si="0"/>
        <v>2054</v>
      </c>
      <c r="AX26" s="89">
        <f t="shared" si="0"/>
        <v>2055</v>
      </c>
      <c r="AY26" s="89">
        <f t="shared" si="0"/>
        <v>2056</v>
      </c>
      <c r="AZ26" s="89">
        <f t="shared" si="0"/>
        <v>2057</v>
      </c>
      <c r="BA26" s="89">
        <f t="shared" si="0"/>
        <v>2058</v>
      </c>
      <c r="BB26" s="89">
        <f t="shared" si="0"/>
        <v>2059</v>
      </c>
      <c r="BC26" s="89">
        <f t="shared" si="0"/>
        <v>2060</v>
      </c>
      <c r="BD26" s="89">
        <f t="shared" si="0"/>
        <v>2061</v>
      </c>
      <c r="BE26" s="89">
        <f t="shared" si="0"/>
        <v>2062</v>
      </c>
      <c r="BF26" s="89">
        <f t="shared" si="0"/>
        <v>2063</v>
      </c>
      <c r="BG26" s="89">
        <f t="shared" si="0"/>
        <v>2064</v>
      </c>
      <c r="BH26" s="89">
        <f t="shared" si="0"/>
        <v>2065</v>
      </c>
      <c r="BI26" s="89">
        <f t="shared" si="0"/>
        <v>2066</v>
      </c>
      <c r="BJ26" s="89">
        <f t="shared" si="0"/>
        <v>2067</v>
      </c>
      <c r="BK26" s="89">
        <f t="shared" si="0"/>
        <v>2068</v>
      </c>
      <c r="BL26" s="89">
        <f t="shared" si="0"/>
        <v>2069</v>
      </c>
      <c r="BM26" s="89">
        <f t="shared" si="0"/>
        <v>2070</v>
      </c>
      <c r="BN26" s="89">
        <f t="shared" si="0"/>
        <v>2071</v>
      </c>
      <c r="BO26" s="89">
        <f t="shared" si="0"/>
        <v>2072</v>
      </c>
      <c r="BP26" s="89">
        <f t="shared" si="0"/>
        <v>2073</v>
      </c>
      <c r="BQ26" s="89">
        <f t="shared" si="0"/>
        <v>2074</v>
      </c>
      <c r="BR26" s="89">
        <f t="shared" si="0"/>
        <v>2075</v>
      </c>
      <c r="BS26" s="89">
        <f t="shared" si="0"/>
        <v>2076</v>
      </c>
      <c r="BT26" s="89">
        <f aca="true" t="shared" si="1" ref="BT26:DB26">BS$26+1</f>
        <v>2077</v>
      </c>
      <c r="BU26" s="89">
        <f t="shared" si="1"/>
        <v>2078</v>
      </c>
      <c r="BV26" s="89">
        <f t="shared" si="1"/>
        <v>2079</v>
      </c>
      <c r="BW26" s="89">
        <f t="shared" si="1"/>
        <v>2080</v>
      </c>
      <c r="BX26" s="89">
        <f t="shared" si="1"/>
        <v>2081</v>
      </c>
      <c r="BY26" s="89">
        <f t="shared" si="1"/>
        <v>2082</v>
      </c>
      <c r="BZ26" s="89">
        <f t="shared" si="1"/>
        <v>2083</v>
      </c>
      <c r="CA26" s="89">
        <f t="shared" si="1"/>
        <v>2084</v>
      </c>
      <c r="CB26" s="89">
        <f t="shared" si="1"/>
        <v>2085</v>
      </c>
      <c r="CC26" s="89">
        <f t="shared" si="1"/>
        <v>2086</v>
      </c>
      <c r="CD26" s="89">
        <f t="shared" si="1"/>
        <v>2087</v>
      </c>
      <c r="CE26" s="89">
        <f t="shared" si="1"/>
        <v>2088</v>
      </c>
      <c r="CF26" s="89">
        <f t="shared" si="1"/>
        <v>2089</v>
      </c>
      <c r="CG26" s="89">
        <f t="shared" si="1"/>
        <v>2090</v>
      </c>
      <c r="CH26" s="89">
        <f t="shared" si="1"/>
        <v>2091</v>
      </c>
      <c r="CI26" s="89">
        <f t="shared" si="1"/>
        <v>2092</v>
      </c>
      <c r="CJ26" s="89">
        <f t="shared" si="1"/>
        <v>2093</v>
      </c>
      <c r="CK26" s="89">
        <f t="shared" si="1"/>
        <v>2094</v>
      </c>
      <c r="CL26" s="89">
        <f t="shared" si="1"/>
        <v>2095</v>
      </c>
      <c r="CM26" s="89">
        <f t="shared" si="1"/>
        <v>2096</v>
      </c>
      <c r="CN26" s="89">
        <f t="shared" si="1"/>
        <v>2097</v>
      </c>
      <c r="CO26" s="89">
        <f t="shared" si="1"/>
        <v>2098</v>
      </c>
      <c r="CP26" s="89">
        <f t="shared" si="1"/>
        <v>2099</v>
      </c>
      <c r="CQ26" s="89">
        <f t="shared" si="1"/>
        <v>2100</v>
      </c>
      <c r="CR26" s="89">
        <f t="shared" si="1"/>
        <v>2101</v>
      </c>
      <c r="CS26" s="89">
        <f t="shared" si="1"/>
        <v>2102</v>
      </c>
      <c r="CT26" s="89">
        <f t="shared" si="1"/>
        <v>2103</v>
      </c>
      <c r="CU26" s="89">
        <f t="shared" si="1"/>
        <v>2104</v>
      </c>
      <c r="CV26" s="89">
        <f t="shared" si="1"/>
        <v>2105</v>
      </c>
      <c r="CW26" s="89">
        <f t="shared" si="1"/>
        <v>2106</v>
      </c>
      <c r="CX26" s="89">
        <f t="shared" si="1"/>
        <v>2107</v>
      </c>
      <c r="CY26" s="89">
        <f t="shared" si="1"/>
        <v>2108</v>
      </c>
      <c r="CZ26" s="89">
        <f t="shared" si="1"/>
        <v>2109</v>
      </c>
      <c r="DA26" s="89">
        <f t="shared" si="1"/>
        <v>2110</v>
      </c>
      <c r="DB26" s="89">
        <f t="shared" si="1"/>
        <v>2111</v>
      </c>
    </row>
    <row r="27" spans="1:13" ht="11.25">
      <c r="A27" s="2"/>
      <c r="B27" s="9" t="s">
        <v>71</v>
      </c>
      <c r="C27" s="78"/>
      <c r="D27" s="84" t="s">
        <v>68</v>
      </c>
      <c r="E27" s="54"/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</row>
    <row r="28" spans="1:16" ht="11.25">
      <c r="A28" s="2"/>
      <c r="B28" s="9"/>
      <c r="C28" s="78"/>
      <c r="D28" s="84"/>
      <c r="E28" s="54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1.25" customHeight="1">
      <c r="A29" s="2"/>
      <c r="B29" s="9" t="s">
        <v>85</v>
      </c>
      <c r="C29" s="78"/>
      <c r="D29" s="84" t="s">
        <v>86</v>
      </c>
      <c r="E29" s="54"/>
      <c r="F29" s="92">
        <v>1.776</v>
      </c>
      <c r="G29" s="92">
        <v>1.598</v>
      </c>
      <c r="H29" s="92">
        <v>1.735</v>
      </c>
      <c r="I29" s="92">
        <v>1.889</v>
      </c>
      <c r="J29" s="92">
        <v>2.056</v>
      </c>
      <c r="K29" s="92"/>
      <c r="L29" s="92"/>
      <c r="M29" s="92"/>
      <c r="N29" s="92"/>
      <c r="O29" s="92"/>
      <c r="P29" s="92"/>
    </row>
    <row r="30" spans="1:16" ht="11.25">
      <c r="A30" s="2"/>
      <c r="B30" s="9"/>
      <c r="C30" s="78"/>
      <c r="D30" s="84"/>
      <c r="E30" s="54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1.25" customHeight="1">
      <c r="A31" s="2"/>
      <c r="B31" s="9" t="s">
        <v>66</v>
      </c>
      <c r="C31" s="78"/>
      <c r="D31" s="84" t="s">
        <v>87</v>
      </c>
      <c r="E31" s="54"/>
      <c r="F31" s="92">
        <v>0.373</v>
      </c>
      <c r="G31" s="92">
        <v>0.362</v>
      </c>
      <c r="H31" s="92">
        <v>0.395</v>
      </c>
      <c r="I31" s="92">
        <v>0.433</v>
      </c>
      <c r="J31" s="92">
        <v>0.473</v>
      </c>
      <c r="K31" s="92"/>
      <c r="L31" s="92"/>
      <c r="M31" s="92"/>
      <c r="N31" s="92"/>
      <c r="O31" s="92"/>
      <c r="P31" s="92"/>
    </row>
    <row r="32" spans="1:16" ht="11.25">
      <c r="A32" s="2"/>
      <c r="B32" s="9"/>
      <c r="C32" s="78"/>
      <c r="D32" s="84"/>
      <c r="E32" s="5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06" ht="11.25">
      <c r="A33" s="4" t="s">
        <v>20</v>
      </c>
      <c r="B33" s="5"/>
      <c r="C33" s="75"/>
      <c r="D33" s="85" t="s">
        <v>19</v>
      </c>
      <c r="E33" s="79"/>
      <c r="F33" s="89">
        <f>F$26</f>
        <v>2011</v>
      </c>
      <c r="G33" s="89">
        <f aca="true" t="shared" si="2" ref="G33:BR33">G$26</f>
        <v>2012</v>
      </c>
      <c r="H33" s="89">
        <f t="shared" si="2"/>
        <v>2013</v>
      </c>
      <c r="I33" s="89">
        <f t="shared" si="2"/>
        <v>2014</v>
      </c>
      <c r="J33" s="89">
        <f t="shared" si="2"/>
        <v>2015</v>
      </c>
      <c r="K33" s="89">
        <f t="shared" si="2"/>
        <v>2016</v>
      </c>
      <c r="L33" s="89">
        <f t="shared" si="2"/>
        <v>2017</v>
      </c>
      <c r="M33" s="89">
        <f t="shared" si="2"/>
        <v>2018</v>
      </c>
      <c r="N33" s="89">
        <f t="shared" si="2"/>
        <v>2019</v>
      </c>
      <c r="O33" s="89">
        <f t="shared" si="2"/>
        <v>2020</v>
      </c>
      <c r="P33" s="89">
        <f t="shared" si="2"/>
        <v>2021</v>
      </c>
      <c r="Q33" s="89">
        <f t="shared" si="2"/>
        <v>2022</v>
      </c>
      <c r="R33" s="89">
        <f t="shared" si="2"/>
        <v>2023</v>
      </c>
      <c r="S33" s="89">
        <f t="shared" si="2"/>
        <v>2024</v>
      </c>
      <c r="T33" s="89">
        <f t="shared" si="2"/>
        <v>2025</v>
      </c>
      <c r="U33" s="89">
        <f t="shared" si="2"/>
        <v>2026</v>
      </c>
      <c r="V33" s="89">
        <f t="shared" si="2"/>
        <v>2027</v>
      </c>
      <c r="W33" s="89">
        <f t="shared" si="2"/>
        <v>2028</v>
      </c>
      <c r="X33" s="89">
        <f t="shared" si="2"/>
        <v>2029</v>
      </c>
      <c r="Y33" s="89">
        <f t="shared" si="2"/>
        <v>2030</v>
      </c>
      <c r="Z33" s="89">
        <f t="shared" si="2"/>
        <v>2031</v>
      </c>
      <c r="AA33" s="89">
        <f t="shared" si="2"/>
        <v>2032</v>
      </c>
      <c r="AB33" s="89">
        <f t="shared" si="2"/>
        <v>2033</v>
      </c>
      <c r="AC33" s="89">
        <f t="shared" si="2"/>
        <v>2034</v>
      </c>
      <c r="AD33" s="89">
        <f t="shared" si="2"/>
        <v>2035</v>
      </c>
      <c r="AE33" s="89">
        <f t="shared" si="2"/>
        <v>2036</v>
      </c>
      <c r="AF33" s="89">
        <f t="shared" si="2"/>
        <v>2037</v>
      </c>
      <c r="AG33" s="89">
        <f t="shared" si="2"/>
        <v>2038</v>
      </c>
      <c r="AH33" s="89">
        <f t="shared" si="2"/>
        <v>2039</v>
      </c>
      <c r="AI33" s="89">
        <f t="shared" si="2"/>
        <v>2040</v>
      </c>
      <c r="AJ33" s="89">
        <f t="shared" si="2"/>
        <v>2041</v>
      </c>
      <c r="AK33" s="89">
        <f t="shared" si="2"/>
        <v>2042</v>
      </c>
      <c r="AL33" s="89">
        <f t="shared" si="2"/>
        <v>2043</v>
      </c>
      <c r="AM33" s="89">
        <f t="shared" si="2"/>
        <v>2044</v>
      </c>
      <c r="AN33" s="89">
        <f t="shared" si="2"/>
        <v>2045</v>
      </c>
      <c r="AO33" s="89">
        <f t="shared" si="2"/>
        <v>2046</v>
      </c>
      <c r="AP33" s="89">
        <f t="shared" si="2"/>
        <v>2047</v>
      </c>
      <c r="AQ33" s="89">
        <f t="shared" si="2"/>
        <v>2048</v>
      </c>
      <c r="AR33" s="89">
        <f t="shared" si="2"/>
        <v>2049</v>
      </c>
      <c r="AS33" s="89">
        <f t="shared" si="2"/>
        <v>2050</v>
      </c>
      <c r="AT33" s="89">
        <f t="shared" si="2"/>
        <v>2051</v>
      </c>
      <c r="AU33" s="89">
        <f t="shared" si="2"/>
        <v>2052</v>
      </c>
      <c r="AV33" s="89">
        <f t="shared" si="2"/>
        <v>2053</v>
      </c>
      <c r="AW33" s="89">
        <f t="shared" si="2"/>
        <v>2054</v>
      </c>
      <c r="AX33" s="89">
        <f t="shared" si="2"/>
        <v>2055</v>
      </c>
      <c r="AY33" s="89">
        <f t="shared" si="2"/>
        <v>2056</v>
      </c>
      <c r="AZ33" s="89">
        <f t="shared" si="2"/>
        <v>2057</v>
      </c>
      <c r="BA33" s="89">
        <f t="shared" si="2"/>
        <v>2058</v>
      </c>
      <c r="BB33" s="89">
        <f t="shared" si="2"/>
        <v>2059</v>
      </c>
      <c r="BC33" s="89">
        <f t="shared" si="2"/>
        <v>2060</v>
      </c>
      <c r="BD33" s="89">
        <f t="shared" si="2"/>
        <v>2061</v>
      </c>
      <c r="BE33" s="89">
        <f t="shared" si="2"/>
        <v>2062</v>
      </c>
      <c r="BF33" s="89">
        <f t="shared" si="2"/>
        <v>2063</v>
      </c>
      <c r="BG33" s="89">
        <f t="shared" si="2"/>
        <v>2064</v>
      </c>
      <c r="BH33" s="89">
        <f t="shared" si="2"/>
        <v>2065</v>
      </c>
      <c r="BI33" s="89">
        <f t="shared" si="2"/>
        <v>2066</v>
      </c>
      <c r="BJ33" s="89">
        <f t="shared" si="2"/>
        <v>2067</v>
      </c>
      <c r="BK33" s="89">
        <f t="shared" si="2"/>
        <v>2068</v>
      </c>
      <c r="BL33" s="89">
        <f t="shared" si="2"/>
        <v>2069</v>
      </c>
      <c r="BM33" s="89">
        <f t="shared" si="2"/>
        <v>2070</v>
      </c>
      <c r="BN33" s="89">
        <f t="shared" si="2"/>
        <v>2071</v>
      </c>
      <c r="BO33" s="89">
        <f t="shared" si="2"/>
        <v>2072</v>
      </c>
      <c r="BP33" s="89">
        <f t="shared" si="2"/>
        <v>2073</v>
      </c>
      <c r="BQ33" s="89">
        <f t="shared" si="2"/>
        <v>2074</v>
      </c>
      <c r="BR33" s="89">
        <f t="shared" si="2"/>
        <v>2075</v>
      </c>
      <c r="BS33" s="89">
        <f aca="true" t="shared" si="3" ref="BS33:DB33">BS$26</f>
        <v>2076</v>
      </c>
      <c r="BT33" s="89">
        <f t="shared" si="3"/>
        <v>2077</v>
      </c>
      <c r="BU33" s="89">
        <f t="shared" si="3"/>
        <v>2078</v>
      </c>
      <c r="BV33" s="89">
        <f t="shared" si="3"/>
        <v>2079</v>
      </c>
      <c r="BW33" s="89">
        <f t="shared" si="3"/>
        <v>2080</v>
      </c>
      <c r="BX33" s="89">
        <f t="shared" si="3"/>
        <v>2081</v>
      </c>
      <c r="BY33" s="89">
        <f t="shared" si="3"/>
        <v>2082</v>
      </c>
      <c r="BZ33" s="89">
        <f t="shared" si="3"/>
        <v>2083</v>
      </c>
      <c r="CA33" s="89">
        <f t="shared" si="3"/>
        <v>2084</v>
      </c>
      <c r="CB33" s="89">
        <f t="shared" si="3"/>
        <v>2085</v>
      </c>
      <c r="CC33" s="89">
        <f t="shared" si="3"/>
        <v>2086</v>
      </c>
      <c r="CD33" s="89">
        <f t="shared" si="3"/>
        <v>2087</v>
      </c>
      <c r="CE33" s="89">
        <f t="shared" si="3"/>
        <v>2088</v>
      </c>
      <c r="CF33" s="89">
        <f t="shared" si="3"/>
        <v>2089</v>
      </c>
      <c r="CG33" s="89">
        <f t="shared" si="3"/>
        <v>2090</v>
      </c>
      <c r="CH33" s="89">
        <f t="shared" si="3"/>
        <v>2091</v>
      </c>
      <c r="CI33" s="89">
        <f t="shared" si="3"/>
        <v>2092</v>
      </c>
      <c r="CJ33" s="89">
        <f t="shared" si="3"/>
        <v>2093</v>
      </c>
      <c r="CK33" s="89">
        <f t="shared" si="3"/>
        <v>2094</v>
      </c>
      <c r="CL33" s="89">
        <f t="shared" si="3"/>
        <v>2095</v>
      </c>
      <c r="CM33" s="89">
        <f t="shared" si="3"/>
        <v>2096</v>
      </c>
      <c r="CN33" s="89">
        <f t="shared" si="3"/>
        <v>2097</v>
      </c>
      <c r="CO33" s="89">
        <f t="shared" si="3"/>
        <v>2098</v>
      </c>
      <c r="CP33" s="89">
        <f t="shared" si="3"/>
        <v>2099</v>
      </c>
      <c r="CQ33" s="89">
        <f t="shared" si="3"/>
        <v>2100</v>
      </c>
      <c r="CR33" s="89">
        <f t="shared" si="3"/>
        <v>2101</v>
      </c>
      <c r="CS33" s="89">
        <f t="shared" si="3"/>
        <v>2102</v>
      </c>
      <c r="CT33" s="89">
        <f t="shared" si="3"/>
        <v>2103</v>
      </c>
      <c r="CU33" s="89">
        <f t="shared" si="3"/>
        <v>2104</v>
      </c>
      <c r="CV33" s="89">
        <f t="shared" si="3"/>
        <v>2105</v>
      </c>
      <c r="CW33" s="89">
        <f t="shared" si="3"/>
        <v>2106</v>
      </c>
      <c r="CX33" s="89">
        <f t="shared" si="3"/>
        <v>2107</v>
      </c>
      <c r="CY33" s="89">
        <f t="shared" si="3"/>
        <v>2108</v>
      </c>
      <c r="CZ33" s="89">
        <f t="shared" si="3"/>
        <v>2109</v>
      </c>
      <c r="DA33" s="89">
        <f t="shared" si="3"/>
        <v>2110</v>
      </c>
      <c r="DB33" s="89">
        <f t="shared" si="3"/>
        <v>2111</v>
      </c>
    </row>
    <row r="34" spans="1:15" ht="11.25" customHeight="1">
      <c r="A34" s="2"/>
      <c r="B34" s="9" t="s">
        <v>20</v>
      </c>
      <c r="C34" s="78"/>
      <c r="D34" s="84" t="s">
        <v>72</v>
      </c>
      <c r="E34" s="54"/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1:99" ht="11.25">
      <c r="A35" s="2"/>
      <c r="B35" s="2"/>
      <c r="D35" s="86"/>
      <c r="E35" s="77"/>
      <c r="F35" s="91"/>
      <c r="G35" s="91"/>
      <c r="H35" s="91"/>
      <c r="I35" s="91"/>
      <c r="J35" s="91"/>
      <c r="K35" s="91"/>
      <c r="L35" s="91"/>
      <c r="M35" s="91"/>
      <c r="N35" s="91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</row>
    <row r="36" spans="1:106" ht="11.25">
      <c r="A36" s="4" t="s">
        <v>74</v>
      </c>
      <c r="B36" s="5"/>
      <c r="C36" s="71"/>
      <c r="D36" s="87" t="s">
        <v>73</v>
      </c>
      <c r="E36" s="79"/>
      <c r="F36" s="89">
        <f>F$26</f>
        <v>2011</v>
      </c>
      <c r="G36" s="89">
        <f aca="true" t="shared" si="4" ref="G36:BR36">G$26</f>
        <v>2012</v>
      </c>
      <c r="H36" s="89">
        <f t="shared" si="4"/>
        <v>2013</v>
      </c>
      <c r="I36" s="89">
        <f t="shared" si="4"/>
        <v>2014</v>
      </c>
      <c r="J36" s="89">
        <f t="shared" si="4"/>
        <v>2015</v>
      </c>
      <c r="K36" s="89">
        <f t="shared" si="4"/>
        <v>2016</v>
      </c>
      <c r="L36" s="89">
        <f t="shared" si="4"/>
        <v>2017</v>
      </c>
      <c r="M36" s="89">
        <f t="shared" si="4"/>
        <v>2018</v>
      </c>
      <c r="N36" s="89">
        <f t="shared" si="4"/>
        <v>2019</v>
      </c>
      <c r="O36" s="89">
        <f t="shared" si="4"/>
        <v>2020</v>
      </c>
      <c r="P36" s="89">
        <f t="shared" si="4"/>
        <v>2021</v>
      </c>
      <c r="Q36" s="89">
        <f t="shared" si="4"/>
        <v>2022</v>
      </c>
      <c r="R36" s="89">
        <f t="shared" si="4"/>
        <v>2023</v>
      </c>
      <c r="S36" s="89">
        <f t="shared" si="4"/>
        <v>2024</v>
      </c>
      <c r="T36" s="89">
        <f t="shared" si="4"/>
        <v>2025</v>
      </c>
      <c r="U36" s="89">
        <f t="shared" si="4"/>
        <v>2026</v>
      </c>
      <c r="V36" s="89">
        <f t="shared" si="4"/>
        <v>2027</v>
      </c>
      <c r="W36" s="89">
        <f t="shared" si="4"/>
        <v>2028</v>
      </c>
      <c r="X36" s="89">
        <f t="shared" si="4"/>
        <v>2029</v>
      </c>
      <c r="Y36" s="89">
        <f t="shared" si="4"/>
        <v>2030</v>
      </c>
      <c r="Z36" s="89">
        <f t="shared" si="4"/>
        <v>2031</v>
      </c>
      <c r="AA36" s="89">
        <f t="shared" si="4"/>
        <v>2032</v>
      </c>
      <c r="AB36" s="89">
        <f t="shared" si="4"/>
        <v>2033</v>
      </c>
      <c r="AC36" s="89">
        <f t="shared" si="4"/>
        <v>2034</v>
      </c>
      <c r="AD36" s="89">
        <f t="shared" si="4"/>
        <v>2035</v>
      </c>
      <c r="AE36" s="89">
        <f t="shared" si="4"/>
        <v>2036</v>
      </c>
      <c r="AF36" s="89">
        <f t="shared" si="4"/>
        <v>2037</v>
      </c>
      <c r="AG36" s="89">
        <f t="shared" si="4"/>
        <v>2038</v>
      </c>
      <c r="AH36" s="89">
        <f t="shared" si="4"/>
        <v>2039</v>
      </c>
      <c r="AI36" s="89">
        <f t="shared" si="4"/>
        <v>2040</v>
      </c>
      <c r="AJ36" s="89">
        <f t="shared" si="4"/>
        <v>2041</v>
      </c>
      <c r="AK36" s="89">
        <f t="shared" si="4"/>
        <v>2042</v>
      </c>
      <c r="AL36" s="89">
        <f t="shared" si="4"/>
        <v>2043</v>
      </c>
      <c r="AM36" s="89">
        <f t="shared" si="4"/>
        <v>2044</v>
      </c>
      <c r="AN36" s="89">
        <f t="shared" si="4"/>
        <v>2045</v>
      </c>
      <c r="AO36" s="89">
        <f t="shared" si="4"/>
        <v>2046</v>
      </c>
      <c r="AP36" s="89">
        <f t="shared" si="4"/>
        <v>2047</v>
      </c>
      <c r="AQ36" s="89">
        <f t="shared" si="4"/>
        <v>2048</v>
      </c>
      <c r="AR36" s="89">
        <f t="shared" si="4"/>
        <v>2049</v>
      </c>
      <c r="AS36" s="89">
        <f t="shared" si="4"/>
        <v>2050</v>
      </c>
      <c r="AT36" s="89">
        <f t="shared" si="4"/>
        <v>2051</v>
      </c>
      <c r="AU36" s="89">
        <f t="shared" si="4"/>
        <v>2052</v>
      </c>
      <c r="AV36" s="89">
        <f t="shared" si="4"/>
        <v>2053</v>
      </c>
      <c r="AW36" s="89">
        <f t="shared" si="4"/>
        <v>2054</v>
      </c>
      <c r="AX36" s="89">
        <f t="shared" si="4"/>
        <v>2055</v>
      </c>
      <c r="AY36" s="89">
        <f t="shared" si="4"/>
        <v>2056</v>
      </c>
      <c r="AZ36" s="89">
        <f t="shared" si="4"/>
        <v>2057</v>
      </c>
      <c r="BA36" s="89">
        <f t="shared" si="4"/>
        <v>2058</v>
      </c>
      <c r="BB36" s="89">
        <f t="shared" si="4"/>
        <v>2059</v>
      </c>
      <c r="BC36" s="89">
        <f t="shared" si="4"/>
        <v>2060</v>
      </c>
      <c r="BD36" s="89">
        <f t="shared" si="4"/>
        <v>2061</v>
      </c>
      <c r="BE36" s="89">
        <f t="shared" si="4"/>
        <v>2062</v>
      </c>
      <c r="BF36" s="89">
        <f t="shared" si="4"/>
        <v>2063</v>
      </c>
      <c r="BG36" s="89">
        <f t="shared" si="4"/>
        <v>2064</v>
      </c>
      <c r="BH36" s="89">
        <f t="shared" si="4"/>
        <v>2065</v>
      </c>
      <c r="BI36" s="89">
        <f t="shared" si="4"/>
        <v>2066</v>
      </c>
      <c r="BJ36" s="89">
        <f t="shared" si="4"/>
        <v>2067</v>
      </c>
      <c r="BK36" s="89">
        <f t="shared" si="4"/>
        <v>2068</v>
      </c>
      <c r="BL36" s="89">
        <f t="shared" si="4"/>
        <v>2069</v>
      </c>
      <c r="BM36" s="89">
        <f t="shared" si="4"/>
        <v>2070</v>
      </c>
      <c r="BN36" s="89">
        <f t="shared" si="4"/>
        <v>2071</v>
      </c>
      <c r="BO36" s="89">
        <f t="shared" si="4"/>
        <v>2072</v>
      </c>
      <c r="BP36" s="89">
        <f t="shared" si="4"/>
        <v>2073</v>
      </c>
      <c r="BQ36" s="89">
        <f t="shared" si="4"/>
        <v>2074</v>
      </c>
      <c r="BR36" s="89">
        <f t="shared" si="4"/>
        <v>2075</v>
      </c>
      <c r="BS36" s="89">
        <f aca="true" t="shared" si="5" ref="BS36:DB36">BS$26</f>
        <v>2076</v>
      </c>
      <c r="BT36" s="89">
        <f t="shared" si="5"/>
        <v>2077</v>
      </c>
      <c r="BU36" s="89">
        <f t="shared" si="5"/>
        <v>2078</v>
      </c>
      <c r="BV36" s="89">
        <f t="shared" si="5"/>
        <v>2079</v>
      </c>
      <c r="BW36" s="89">
        <f t="shared" si="5"/>
        <v>2080</v>
      </c>
      <c r="BX36" s="89">
        <f t="shared" si="5"/>
        <v>2081</v>
      </c>
      <c r="BY36" s="89">
        <f t="shared" si="5"/>
        <v>2082</v>
      </c>
      <c r="BZ36" s="89">
        <f t="shared" si="5"/>
        <v>2083</v>
      </c>
      <c r="CA36" s="89">
        <f t="shared" si="5"/>
        <v>2084</v>
      </c>
      <c r="CB36" s="89">
        <f t="shared" si="5"/>
        <v>2085</v>
      </c>
      <c r="CC36" s="89">
        <f t="shared" si="5"/>
        <v>2086</v>
      </c>
      <c r="CD36" s="89">
        <f t="shared" si="5"/>
        <v>2087</v>
      </c>
      <c r="CE36" s="89">
        <f t="shared" si="5"/>
        <v>2088</v>
      </c>
      <c r="CF36" s="89">
        <f t="shared" si="5"/>
        <v>2089</v>
      </c>
      <c r="CG36" s="89">
        <f t="shared" si="5"/>
        <v>2090</v>
      </c>
      <c r="CH36" s="89">
        <f t="shared" si="5"/>
        <v>2091</v>
      </c>
      <c r="CI36" s="89">
        <f t="shared" si="5"/>
        <v>2092</v>
      </c>
      <c r="CJ36" s="89">
        <f t="shared" si="5"/>
        <v>2093</v>
      </c>
      <c r="CK36" s="89">
        <f t="shared" si="5"/>
        <v>2094</v>
      </c>
      <c r="CL36" s="89">
        <f t="shared" si="5"/>
        <v>2095</v>
      </c>
      <c r="CM36" s="89">
        <f t="shared" si="5"/>
        <v>2096</v>
      </c>
      <c r="CN36" s="89">
        <f t="shared" si="5"/>
        <v>2097</v>
      </c>
      <c r="CO36" s="89">
        <f t="shared" si="5"/>
        <v>2098</v>
      </c>
      <c r="CP36" s="89">
        <f t="shared" si="5"/>
        <v>2099</v>
      </c>
      <c r="CQ36" s="89">
        <f t="shared" si="5"/>
        <v>2100</v>
      </c>
      <c r="CR36" s="89">
        <f t="shared" si="5"/>
        <v>2101</v>
      </c>
      <c r="CS36" s="89">
        <f t="shared" si="5"/>
        <v>2102</v>
      </c>
      <c r="CT36" s="89">
        <f t="shared" si="5"/>
        <v>2103</v>
      </c>
      <c r="CU36" s="89">
        <f t="shared" si="5"/>
        <v>2104</v>
      </c>
      <c r="CV36" s="89">
        <f t="shared" si="5"/>
        <v>2105</v>
      </c>
      <c r="CW36" s="89">
        <f t="shared" si="5"/>
        <v>2106</v>
      </c>
      <c r="CX36" s="89">
        <f t="shared" si="5"/>
        <v>2107</v>
      </c>
      <c r="CY36" s="89">
        <f t="shared" si="5"/>
        <v>2108</v>
      </c>
      <c r="CZ36" s="89">
        <f t="shared" si="5"/>
        <v>2109</v>
      </c>
      <c r="DA36" s="89">
        <f t="shared" si="5"/>
        <v>2110</v>
      </c>
      <c r="DB36" s="89">
        <f t="shared" si="5"/>
        <v>2111</v>
      </c>
    </row>
    <row r="37" spans="1:106" ht="11.25">
      <c r="A37" s="2"/>
      <c r="B37" s="9" t="s">
        <v>76</v>
      </c>
      <c r="C37" s="70"/>
      <c r="D37" s="84" t="s">
        <v>103</v>
      </c>
      <c r="E37" s="56"/>
      <c r="F37" s="90">
        <v>202.39779770773677</v>
      </c>
      <c r="G37" s="90">
        <v>213.4948608754988</v>
      </c>
      <c r="H37" s="90">
        <v>225.2324001652815</v>
      </c>
      <c r="I37" s="90">
        <v>236.6562651958372</v>
      </c>
      <c r="J37" s="90">
        <v>247.66721373965322</v>
      </c>
      <c r="K37" s="90">
        <v>259.4094704360319</v>
      </c>
      <c r="L37" s="90">
        <v>271.56349613606136</v>
      </c>
      <c r="M37" s="90">
        <v>282.89047520719976</v>
      </c>
      <c r="N37" s="90">
        <v>294.5361116317655</v>
      </c>
      <c r="O37" s="90">
        <v>306.53990071490136</v>
      </c>
      <c r="P37" s="90">
        <v>318.96061563970636</v>
      </c>
      <c r="Q37" s="90">
        <v>331.89612088604304</v>
      </c>
      <c r="R37" s="90">
        <v>345.3886105197608</v>
      </c>
      <c r="S37" s="90">
        <v>359.33352928012386</v>
      </c>
      <c r="T37" s="90">
        <v>373.75473887505314</v>
      </c>
      <c r="U37" s="90">
        <v>388.64753223621653</v>
      </c>
      <c r="V37" s="90">
        <v>404.0493376866434</v>
      </c>
      <c r="W37" s="90">
        <v>419.99647612305495</v>
      </c>
      <c r="X37" s="90">
        <v>436.5051397972611</v>
      </c>
      <c r="Y37" s="90">
        <v>453.6450043515196</v>
      </c>
      <c r="Z37" s="90">
        <v>471.4060372730468</v>
      </c>
      <c r="AA37" s="90">
        <v>489.7994722457681</v>
      </c>
      <c r="AB37" s="90">
        <v>508.8721768109812</v>
      </c>
      <c r="AC37" s="90">
        <v>528.6168071243288</v>
      </c>
      <c r="AD37" s="90">
        <v>549.1400207827407</v>
      </c>
      <c r="AE37" s="90">
        <v>570.4098776963069</v>
      </c>
      <c r="AF37" s="90">
        <v>592.5236040556898</v>
      </c>
      <c r="AG37" s="90">
        <v>615.5305641862678</v>
      </c>
      <c r="AH37" s="90">
        <v>639.5268937554869</v>
      </c>
      <c r="AI37" s="90">
        <v>664.5366011621355</v>
      </c>
      <c r="AJ37" s="90">
        <v>690.5589386898349</v>
      </c>
      <c r="AK37" s="90">
        <v>717.6290380419944</v>
      </c>
      <c r="AL37" s="90">
        <v>745.7570945346448</v>
      </c>
      <c r="AM37" s="90">
        <v>774.8829716660221</v>
      </c>
      <c r="AN37" s="90">
        <v>805.1016271108984</v>
      </c>
      <c r="AO37" s="90">
        <v>836.4134473319684</v>
      </c>
      <c r="AP37" s="90">
        <v>868.8177692926649</v>
      </c>
      <c r="AQ37" s="90">
        <v>902.3320745480039</v>
      </c>
      <c r="AR37" s="90">
        <v>937.0213837395719</v>
      </c>
      <c r="AS37" s="90">
        <v>972.9035477473383</v>
      </c>
      <c r="AT37" s="90">
        <v>1009.9393035575772</v>
      </c>
      <c r="AU37" s="90">
        <v>1048.0875533630106</v>
      </c>
      <c r="AV37" s="90">
        <v>1087.4089821029825</v>
      </c>
      <c r="AW37" s="90">
        <v>1128.0216422205187</v>
      </c>
      <c r="AX37" s="90">
        <v>1169.892529125166</v>
      </c>
      <c r="AY37" s="90">
        <v>1213.068550471373</v>
      </c>
      <c r="AZ37" s="90">
        <v>1257.8876331256315</v>
      </c>
      <c r="BA37" s="90">
        <v>1304.262503244571</v>
      </c>
      <c r="BB37" s="90">
        <v>1352.4290191478829</v>
      </c>
      <c r="BC37" s="90">
        <v>1402.25157325686</v>
      </c>
      <c r="BD37" s="90">
        <v>1454.010370032353</v>
      </c>
      <c r="BE37" s="90">
        <v>1507.0218972930923</v>
      </c>
      <c r="BF37" s="90">
        <v>1561.8907180732733</v>
      </c>
      <c r="BG37" s="90">
        <v>1618.9333047929063</v>
      </c>
      <c r="BH37" s="90">
        <v>1677.4675662905918</v>
      </c>
      <c r="BI37" s="90">
        <v>1738.2588739565108</v>
      </c>
      <c r="BJ37" s="90">
        <v>1801.83937603691</v>
      </c>
      <c r="BK37" s="90">
        <v>1867.4795063451645</v>
      </c>
      <c r="BL37" s="90">
        <v>1934.8028315388358</v>
      </c>
      <c r="BM37" s="90">
        <v>2004.5631165256148</v>
      </c>
      <c r="BN37" s="90">
        <v>2076.1765681493926</v>
      </c>
      <c r="BO37" s="90">
        <v>2149.194059762343</v>
      </c>
      <c r="BP37" s="90">
        <v>2224.6589639840895</v>
      </c>
      <c r="BQ37" s="90">
        <v>2302.881183778078</v>
      </c>
      <c r="BR37" s="90">
        <v>2384.04090087691</v>
      </c>
      <c r="BS37" s="90">
        <v>2468.270666145309</v>
      </c>
      <c r="BT37" s="90">
        <v>2555.621938098584</v>
      </c>
      <c r="BU37" s="90">
        <v>2646.1480606234336</v>
      </c>
      <c r="BV37" s="90">
        <v>2739.9128077030873</v>
      </c>
      <c r="BW37" s="90">
        <v>2837.0082068498673</v>
      </c>
      <c r="BX37" s="90">
        <v>2937.6152793140436</v>
      </c>
      <c r="BY37" s="90">
        <v>3041.8512389272883</v>
      </c>
      <c r="BZ37" s="90">
        <v>3149.6690230748663</v>
      </c>
      <c r="CA37" s="90">
        <v>3261.3633302215258</v>
      </c>
      <c r="CB37" s="90">
        <v>3377.0277897574238</v>
      </c>
      <c r="CC37" s="90">
        <v>3496.796055805107</v>
      </c>
      <c r="CD37" s="90">
        <v>3620.8173875303505</v>
      </c>
      <c r="CE37" s="90">
        <v>3749.2356266632974</v>
      </c>
      <c r="CF37" s="90">
        <v>3882.279815358394</v>
      </c>
      <c r="CG37" s="90">
        <v>4019.952781154266</v>
      </c>
      <c r="CH37" s="90">
        <v>4162.543053112587</v>
      </c>
      <c r="CI37" s="90">
        <v>4310.299754531356</v>
      </c>
      <c r="CJ37" s="90">
        <v>4463.24387763884</v>
      </c>
      <c r="CK37" s="90">
        <v>4621.662269350156</v>
      </c>
      <c r="CL37" s="90">
        <v>4785.657742206671</v>
      </c>
      <c r="CM37" s="90">
        <v>4955.592148687855</v>
      </c>
      <c r="CN37" s="90">
        <v>5131.433452033978</v>
      </c>
      <c r="CO37" s="90">
        <v>5313.524160361242</v>
      </c>
      <c r="CP37" s="90">
        <v>5502.1159050716815</v>
      </c>
      <c r="CQ37" s="90">
        <v>5697.161608445375</v>
      </c>
      <c r="CR37" s="90">
        <v>5898.856785237148</v>
      </c>
      <c r="CS37" s="90">
        <v>6107.730707638562</v>
      </c>
      <c r="CT37" s="90">
        <v>6323.660065851845</v>
      </c>
      <c r="CU37" s="90">
        <v>6547.167271317447</v>
      </c>
      <c r="CV37" s="90">
        <v>6778.20768079873</v>
      </c>
      <c r="CW37" s="90">
        <v>7017.214608409905</v>
      </c>
      <c r="CX37" s="90">
        <v>7264.675114081509</v>
      </c>
      <c r="CY37" s="90">
        <v>7520.635503622631</v>
      </c>
      <c r="CZ37" s="90">
        <v>7785.640090296623</v>
      </c>
      <c r="DA37" s="90">
        <v>8060.076363207876</v>
      </c>
      <c r="DB37" s="90">
        <v>8344.2545851202</v>
      </c>
    </row>
    <row r="38" spans="1:99" ht="11.25">
      <c r="A38" s="2"/>
      <c r="B38" s="8"/>
      <c r="C38" s="70"/>
      <c r="D38" s="84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</row>
    <row r="39" spans="1:106" ht="11.25" customHeight="1">
      <c r="A39" s="2"/>
      <c r="B39" s="8" t="s">
        <v>78</v>
      </c>
      <c r="C39" s="70"/>
      <c r="D39" s="84" t="s">
        <v>104</v>
      </c>
      <c r="E39" s="57"/>
      <c r="F39" s="92">
        <v>7.550000000000001</v>
      </c>
      <c r="G39" s="92">
        <v>8.154</v>
      </c>
      <c r="H39" s="92">
        <v>8.678</v>
      </c>
      <c r="I39" s="92">
        <v>9.268</v>
      </c>
      <c r="J39" s="92">
        <v>9.925</v>
      </c>
      <c r="K39" s="92">
        <v>10.554850635518402</v>
      </c>
      <c r="L39" s="92">
        <v>11.227091117853792</v>
      </c>
      <c r="M39" s="92">
        <v>11.934465095181451</v>
      </c>
      <c r="N39" s="92">
        <v>12.692855009548907</v>
      </c>
      <c r="O39" s="92">
        <v>13.497915430501903</v>
      </c>
      <c r="P39" s="92">
        <v>14.363616576366617</v>
      </c>
      <c r="Q39" s="92">
        <v>15.277388686986065</v>
      </c>
      <c r="R39" s="92">
        <v>16.23457074434165</v>
      </c>
      <c r="S39" s="92">
        <v>17.273836120998904</v>
      </c>
      <c r="T39" s="92">
        <v>18.361591700195422</v>
      </c>
      <c r="U39" s="92">
        <v>19.602130236469232</v>
      </c>
      <c r="V39" s="92">
        <v>20.912529673638332</v>
      </c>
      <c r="W39" s="92">
        <v>22.27521626798734</v>
      </c>
      <c r="X39" s="92">
        <v>23.661968512819236</v>
      </c>
      <c r="Y39" s="92">
        <v>25.050407859185803</v>
      </c>
      <c r="Z39" s="92">
        <v>26.46713170055943</v>
      </c>
      <c r="AA39" s="92">
        <v>27.931695663809762</v>
      </c>
      <c r="AB39" s="92">
        <v>29.454236399287403</v>
      </c>
      <c r="AC39" s="92">
        <v>31.053025707926665</v>
      </c>
      <c r="AD39" s="92">
        <v>32.684010266968016</v>
      </c>
      <c r="AE39" s="92">
        <v>34.411421493160475</v>
      </c>
      <c r="AF39" s="92">
        <v>36.17201222473675</v>
      </c>
      <c r="AG39" s="92">
        <v>37.91106845824569</v>
      </c>
      <c r="AH39" s="92">
        <v>39.63427990941628</v>
      </c>
      <c r="AI39" s="92">
        <v>41.343157675987165</v>
      </c>
      <c r="AJ39" s="92">
        <v>43.040493247747804</v>
      </c>
      <c r="AK39" s="92">
        <v>44.78227091933717</v>
      </c>
      <c r="AL39" s="92">
        <v>46.55631297335281</v>
      </c>
      <c r="AM39" s="92">
        <v>48.447873407482604</v>
      </c>
      <c r="AN39" s="92">
        <v>50.434230750738664</v>
      </c>
      <c r="AO39" s="92">
        <v>52.54117798675286</v>
      </c>
      <c r="AP39" s="92">
        <v>54.76199404460043</v>
      </c>
      <c r="AQ39" s="92">
        <v>57.135148615733634</v>
      </c>
      <c r="AR39" s="92">
        <v>59.60299828994638</v>
      </c>
      <c r="AS39" s="92">
        <v>62.16481198887055</v>
      </c>
      <c r="AT39" s="92">
        <v>64.824322470369</v>
      </c>
      <c r="AU39" s="92">
        <v>67.58492082813495</v>
      </c>
      <c r="AV39" s="92">
        <v>70.56506347953245</v>
      </c>
      <c r="AW39" s="92">
        <v>73.73281532401475</v>
      </c>
      <c r="AX39" s="92">
        <v>77.1521163740321</v>
      </c>
      <c r="AY39" s="92">
        <v>80.79207455805269</v>
      </c>
      <c r="AZ39" s="92">
        <v>84.51192868373559</v>
      </c>
      <c r="BA39" s="92">
        <v>88.36411535253718</v>
      </c>
      <c r="BB39" s="92">
        <v>92.27531946135161</v>
      </c>
      <c r="BC39" s="92">
        <v>96.35119418735755</v>
      </c>
      <c r="BD39" s="92">
        <v>100.52572531681392</v>
      </c>
      <c r="BE39" s="92">
        <v>104.4039510774921</v>
      </c>
      <c r="BF39" s="92">
        <v>108.43808241197516</v>
      </c>
      <c r="BG39" s="92">
        <v>112.55601005486511</v>
      </c>
      <c r="BH39" s="92">
        <v>116.97150250821316</v>
      </c>
      <c r="BI39" s="92">
        <v>121.47799982564746</v>
      </c>
      <c r="BJ39" s="92">
        <v>125.96269790112773</v>
      </c>
      <c r="BK39" s="92">
        <v>130.6450816897976</v>
      </c>
      <c r="BL39" s="92">
        <v>135.62192754603961</v>
      </c>
      <c r="BM39" s="92">
        <v>140.74284660105033</v>
      </c>
      <c r="BN39" s="92">
        <v>146.19814293773948</v>
      </c>
      <c r="BO39" s="92">
        <v>152.07931160280643</v>
      </c>
      <c r="BP39" s="92">
        <v>158.1909683338537</v>
      </c>
      <c r="BQ39" s="92">
        <v>164.48992947342896</v>
      </c>
      <c r="BR39" s="92">
        <v>170.93422960279275</v>
      </c>
      <c r="BS39" s="92">
        <v>177.54901373263766</v>
      </c>
      <c r="BT39" s="92">
        <v>184.3314065671884</v>
      </c>
      <c r="BU39" s="92">
        <v>191.27217335877694</v>
      </c>
      <c r="BV39" s="92">
        <v>198.3920658781341</v>
      </c>
      <c r="BW39" s="92">
        <v>205.68677386001332</v>
      </c>
      <c r="BX39" s="92">
        <v>213.19159545909386</v>
      </c>
      <c r="BY39" s="92">
        <v>220.9472161630857</v>
      </c>
      <c r="BZ39" s="92">
        <v>228.94911665616047</v>
      </c>
      <c r="CA39" s="92">
        <v>237.2165278515319</v>
      </c>
      <c r="CB39" s="92">
        <v>245.75767613052992</v>
      </c>
      <c r="CC39" s="92">
        <v>254.59791455252372</v>
      </c>
      <c r="CD39" s="92">
        <v>263.76047843392365</v>
      </c>
      <c r="CE39" s="92">
        <v>273.2408014091457</v>
      </c>
      <c r="CF39" s="92">
        <v>283.04507711265205</v>
      </c>
      <c r="CG39" s="92">
        <v>293.1800323238098</v>
      </c>
      <c r="CH39" s="92">
        <v>303.6833500304914</v>
      </c>
      <c r="CI39" s="92">
        <v>314.57231788010756</v>
      </c>
      <c r="CJ39" s="92">
        <v>325.82867608725866</v>
      </c>
      <c r="CK39" s="92">
        <v>337.4282696588657</v>
      </c>
      <c r="CL39" s="92">
        <v>349.3942898866081</v>
      </c>
      <c r="CM39" s="92">
        <v>361.7327628467014</v>
      </c>
      <c r="CN39" s="92">
        <v>374.42087127460417</v>
      </c>
      <c r="CO39" s="92">
        <v>387.5297782882798</v>
      </c>
      <c r="CP39" s="92">
        <v>401.094796602291</v>
      </c>
      <c r="CQ39" s="92">
        <v>415.15298796086654</v>
      </c>
      <c r="CR39" s="92">
        <v>429.70813379353467</v>
      </c>
      <c r="CS39" s="92">
        <v>444.81184925718134</v>
      </c>
      <c r="CT39" s="92">
        <v>460.47604884130186</v>
      </c>
      <c r="CU39" s="92">
        <v>476.75480944625036</v>
      </c>
      <c r="CV39" s="91">
        <v>493.6523276366978</v>
      </c>
      <c r="CW39" s="91">
        <v>511.19104693233334</v>
      </c>
      <c r="CX39" s="91">
        <v>529.3914467465511</v>
      </c>
      <c r="CY39" s="91">
        <v>548.2645568640636</v>
      </c>
      <c r="CZ39" s="91">
        <v>567.7988158572014</v>
      </c>
      <c r="DA39" s="91">
        <v>588.033503641409</v>
      </c>
      <c r="DB39" s="91">
        <v>608.9947492485734</v>
      </c>
    </row>
    <row r="40" spans="1:99" ht="11.25">
      <c r="A40" s="2"/>
      <c r="B40" s="8"/>
      <c r="C40" s="70"/>
      <c r="D40" s="84"/>
      <c r="E40" s="5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</row>
    <row r="41" spans="1:99" ht="22.5" customHeight="1">
      <c r="A41" s="4" t="s">
        <v>75</v>
      </c>
      <c r="B41" s="5"/>
      <c r="C41" s="75"/>
      <c r="D41" s="83" t="s">
        <v>77</v>
      </c>
      <c r="E41" s="5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</row>
    <row r="42" spans="1:106" ht="11.25">
      <c r="A42" s="2"/>
      <c r="B42" s="9" t="s">
        <v>24</v>
      </c>
      <c r="C42" s="78"/>
      <c r="D42" s="84" t="s">
        <v>115</v>
      </c>
      <c r="E42" s="54"/>
      <c r="F42" s="93">
        <f aca="true" t="shared" si="6" ref="F42:AK42">F37-F39</f>
        <v>194.84779770773676</v>
      </c>
      <c r="G42" s="93">
        <f t="shared" si="6"/>
        <v>205.3408608754988</v>
      </c>
      <c r="H42" s="93">
        <f t="shared" si="6"/>
        <v>216.5544001652815</v>
      </c>
      <c r="I42" s="93">
        <f t="shared" si="6"/>
        <v>227.3882651958372</v>
      </c>
      <c r="J42" s="93">
        <f t="shared" si="6"/>
        <v>237.7422137396532</v>
      </c>
      <c r="K42" s="93">
        <f t="shared" si="6"/>
        <v>248.8546198005135</v>
      </c>
      <c r="L42" s="93">
        <f t="shared" si="6"/>
        <v>260.3364050182076</v>
      </c>
      <c r="M42" s="93">
        <f t="shared" si="6"/>
        <v>270.9560101120183</v>
      </c>
      <c r="N42" s="93">
        <f t="shared" si="6"/>
        <v>281.8432566222166</v>
      </c>
      <c r="O42" s="91">
        <f t="shared" si="6"/>
        <v>293.04198528439946</v>
      </c>
      <c r="P42" s="91">
        <f t="shared" si="6"/>
        <v>304.59699906333975</v>
      </c>
      <c r="Q42" s="91">
        <f t="shared" si="6"/>
        <v>316.618732199057</v>
      </c>
      <c r="R42" s="91">
        <f t="shared" si="6"/>
        <v>329.15403977541916</v>
      </c>
      <c r="S42" s="91">
        <f t="shared" si="6"/>
        <v>342.05969315912495</v>
      </c>
      <c r="T42" s="91">
        <f t="shared" si="6"/>
        <v>355.3931471748577</v>
      </c>
      <c r="U42" s="91">
        <f t="shared" si="6"/>
        <v>369.0454019997473</v>
      </c>
      <c r="V42" s="91">
        <f t="shared" si="6"/>
        <v>383.13680801300507</v>
      </c>
      <c r="W42" s="91">
        <f t="shared" si="6"/>
        <v>397.7212598550676</v>
      </c>
      <c r="X42" s="91">
        <f t="shared" si="6"/>
        <v>412.8431712844419</v>
      </c>
      <c r="Y42" s="91">
        <f t="shared" si="6"/>
        <v>428.59459649233384</v>
      </c>
      <c r="Z42" s="91">
        <f t="shared" si="6"/>
        <v>444.9389055724874</v>
      </c>
      <c r="AA42" s="91">
        <f t="shared" si="6"/>
        <v>461.8677765819583</v>
      </c>
      <c r="AB42" s="91">
        <f t="shared" si="6"/>
        <v>479.4179404116938</v>
      </c>
      <c r="AC42" s="91">
        <f t="shared" si="6"/>
        <v>497.56378141640215</v>
      </c>
      <c r="AD42" s="91">
        <f t="shared" si="6"/>
        <v>516.4560105157727</v>
      </c>
      <c r="AE42" s="91">
        <f t="shared" si="6"/>
        <v>535.9984562031465</v>
      </c>
      <c r="AF42" s="91">
        <f t="shared" si="6"/>
        <v>556.3515918309531</v>
      </c>
      <c r="AG42" s="91">
        <f t="shared" si="6"/>
        <v>577.6194957280221</v>
      </c>
      <c r="AH42" s="91">
        <f t="shared" si="6"/>
        <v>599.8926138460706</v>
      </c>
      <c r="AI42" s="91">
        <f t="shared" si="6"/>
        <v>623.1934434861483</v>
      </c>
      <c r="AJ42" s="91">
        <f t="shared" si="6"/>
        <v>647.5184454420871</v>
      </c>
      <c r="AK42" s="91">
        <f t="shared" si="6"/>
        <v>672.8467671226572</v>
      </c>
      <c r="AL42" s="91">
        <f aca="true" t="shared" si="7" ref="AL42:BQ42">AL37-AL39</f>
        <v>699.200781561292</v>
      </c>
      <c r="AM42" s="91">
        <f t="shared" si="7"/>
        <v>726.4350982585395</v>
      </c>
      <c r="AN42" s="91">
        <f t="shared" si="7"/>
        <v>754.6673963601597</v>
      </c>
      <c r="AO42" s="91">
        <f t="shared" si="7"/>
        <v>783.8722693452156</v>
      </c>
      <c r="AP42" s="91">
        <f t="shared" si="7"/>
        <v>814.0557752480645</v>
      </c>
      <c r="AQ42" s="91">
        <f t="shared" si="7"/>
        <v>845.1969259322702</v>
      </c>
      <c r="AR42" s="91">
        <f t="shared" si="7"/>
        <v>877.4183854496255</v>
      </c>
      <c r="AS42" s="91">
        <f t="shared" si="7"/>
        <v>910.7387357584678</v>
      </c>
      <c r="AT42" s="91">
        <f t="shared" si="7"/>
        <v>945.1149810872082</v>
      </c>
      <c r="AU42" s="91">
        <f t="shared" si="7"/>
        <v>980.5026325348756</v>
      </c>
      <c r="AV42" s="91">
        <f t="shared" si="7"/>
        <v>1016.84391862345</v>
      </c>
      <c r="AW42" s="91">
        <f t="shared" si="7"/>
        <v>1054.288826896504</v>
      </c>
      <c r="AX42" s="91">
        <f t="shared" si="7"/>
        <v>1092.7404127511338</v>
      </c>
      <c r="AY42" s="91">
        <f t="shared" si="7"/>
        <v>1132.2764759133204</v>
      </c>
      <c r="AZ42" s="91">
        <f t="shared" si="7"/>
        <v>1173.375704441896</v>
      </c>
      <c r="BA42" s="91">
        <f t="shared" si="7"/>
        <v>1215.8983878920337</v>
      </c>
      <c r="BB42" s="91">
        <f t="shared" si="7"/>
        <v>1260.1536996865311</v>
      </c>
      <c r="BC42" s="91">
        <f t="shared" si="7"/>
        <v>1305.9003790695024</v>
      </c>
      <c r="BD42" s="91">
        <f t="shared" si="7"/>
        <v>1353.4846447155392</v>
      </c>
      <c r="BE42" s="91">
        <f t="shared" si="7"/>
        <v>1402.6179462156</v>
      </c>
      <c r="BF42" s="91">
        <f t="shared" si="7"/>
        <v>1453.4526356612982</v>
      </c>
      <c r="BG42" s="91">
        <f t="shared" si="7"/>
        <v>1506.3772947380412</v>
      </c>
      <c r="BH42" s="91">
        <f t="shared" si="7"/>
        <v>1560.4960637823785</v>
      </c>
      <c r="BI42" s="91">
        <f t="shared" si="7"/>
        <v>1616.7808741308634</v>
      </c>
      <c r="BJ42" s="91">
        <f t="shared" si="7"/>
        <v>1675.8766781357822</v>
      </c>
      <c r="BK42" s="91">
        <f t="shared" si="7"/>
        <v>1736.834424655367</v>
      </c>
      <c r="BL42" s="91">
        <f t="shared" si="7"/>
        <v>1799.1809039927962</v>
      </c>
      <c r="BM42" s="91">
        <f t="shared" si="7"/>
        <v>1863.8202699245644</v>
      </c>
      <c r="BN42" s="91">
        <f t="shared" si="7"/>
        <v>1929.978425211653</v>
      </c>
      <c r="BO42" s="91">
        <f t="shared" si="7"/>
        <v>1997.1147481595365</v>
      </c>
      <c r="BP42" s="91">
        <f t="shared" si="7"/>
        <v>2066.467995650236</v>
      </c>
      <c r="BQ42" s="91">
        <f t="shared" si="7"/>
        <v>2138.391254304649</v>
      </c>
      <c r="BR42" s="91">
        <f aca="true" t="shared" si="8" ref="BR42:DB42">BR37-BR39</f>
        <v>2213.1066712741176</v>
      </c>
      <c r="BS42" s="91">
        <f t="shared" si="8"/>
        <v>2290.721652412671</v>
      </c>
      <c r="BT42" s="91">
        <f t="shared" si="8"/>
        <v>2371.2905315313956</v>
      </c>
      <c r="BU42" s="91">
        <f t="shared" si="8"/>
        <v>2454.8758872646567</v>
      </c>
      <c r="BV42" s="91">
        <f t="shared" si="8"/>
        <v>2541.5207418249533</v>
      </c>
      <c r="BW42" s="91">
        <f t="shared" si="8"/>
        <v>2631.3214329898537</v>
      </c>
      <c r="BX42" s="91">
        <f t="shared" si="8"/>
        <v>2724.4236838549496</v>
      </c>
      <c r="BY42" s="91">
        <f t="shared" si="8"/>
        <v>2820.9040227642026</v>
      </c>
      <c r="BZ42" s="91">
        <f t="shared" si="8"/>
        <v>2920.7199064187057</v>
      </c>
      <c r="CA42" s="91">
        <f t="shared" si="8"/>
        <v>3024.146802369994</v>
      </c>
      <c r="CB42" s="91">
        <f t="shared" si="8"/>
        <v>3131.270113626894</v>
      </c>
      <c r="CC42" s="91">
        <f t="shared" si="8"/>
        <v>3242.198141252583</v>
      </c>
      <c r="CD42" s="91">
        <f t="shared" si="8"/>
        <v>3357.056909096427</v>
      </c>
      <c r="CE42" s="91">
        <f t="shared" si="8"/>
        <v>3475.9948252541517</v>
      </c>
      <c r="CF42" s="91">
        <f t="shared" si="8"/>
        <v>3599.234738245742</v>
      </c>
      <c r="CG42" s="91">
        <f t="shared" si="8"/>
        <v>3726.7727488304563</v>
      </c>
      <c r="CH42" s="91">
        <f t="shared" si="8"/>
        <v>3858.859703082095</v>
      </c>
      <c r="CI42" s="91">
        <f t="shared" si="8"/>
        <v>3995.727436651248</v>
      </c>
      <c r="CJ42" s="91">
        <f t="shared" si="8"/>
        <v>4137.415201551581</v>
      </c>
      <c r="CK42" s="91">
        <f t="shared" si="8"/>
        <v>4284.233999691291</v>
      </c>
      <c r="CL42" s="91">
        <f t="shared" si="8"/>
        <v>4436.263452320063</v>
      </c>
      <c r="CM42" s="91">
        <f t="shared" si="8"/>
        <v>4593.859385841154</v>
      </c>
      <c r="CN42" s="91">
        <f t="shared" si="8"/>
        <v>4757.012580759374</v>
      </c>
      <c r="CO42" s="91">
        <f t="shared" si="8"/>
        <v>4925.994382072962</v>
      </c>
      <c r="CP42" s="91">
        <f t="shared" si="8"/>
        <v>5101.02110846939</v>
      </c>
      <c r="CQ42" s="91">
        <f t="shared" si="8"/>
        <v>5282.008620484508</v>
      </c>
      <c r="CR42" s="91">
        <f t="shared" si="8"/>
        <v>5469.148651443613</v>
      </c>
      <c r="CS42" s="91">
        <f t="shared" si="8"/>
        <v>5662.918858381381</v>
      </c>
      <c r="CT42" s="91">
        <f t="shared" si="8"/>
        <v>5863.184017010542</v>
      </c>
      <c r="CU42" s="91">
        <f t="shared" si="8"/>
        <v>6070.412461871197</v>
      </c>
      <c r="CV42" s="91">
        <f t="shared" si="8"/>
        <v>6284.555353162032</v>
      </c>
      <c r="CW42" s="91">
        <f t="shared" si="8"/>
        <v>6506.023561477572</v>
      </c>
      <c r="CX42" s="91">
        <f t="shared" si="8"/>
        <v>6735.2836673349575</v>
      </c>
      <c r="CY42" s="91">
        <f t="shared" si="8"/>
        <v>6972.370946758568</v>
      </c>
      <c r="CZ42" s="91">
        <f t="shared" si="8"/>
        <v>7217.841274439422</v>
      </c>
      <c r="DA42" s="91">
        <f t="shared" si="8"/>
        <v>7472.042859566467</v>
      </c>
      <c r="DB42" s="91">
        <f t="shared" si="8"/>
        <v>7735.259835871626</v>
      </c>
    </row>
    <row r="45" ht="11.25">
      <c r="G45" s="80"/>
    </row>
    <row r="46" spans="6:99" ht="11.25"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- New Zealand Superannuation Fund Contribution Rate Model - HYEFU 2010 Update – 14 December 2010</dc:title>
  <dc:subject/>
  <dc:creator>New Zealand Treasury</dc:creator>
  <cp:keywords/>
  <dc:description/>
  <cp:lastModifiedBy>hamiltong</cp:lastModifiedBy>
  <cp:lastPrinted>2010-12-09T23:40:50Z</cp:lastPrinted>
  <dcterms:created xsi:type="dcterms:W3CDTF">2000-04-19T08:09:34Z</dcterms:created>
  <dcterms:modified xsi:type="dcterms:W3CDTF">2010-12-13T19:06:46Z</dcterms:modified>
  <cp:category/>
  <cp:version/>
  <cp:contentType/>
  <cp:contentStatus/>
</cp:coreProperties>
</file>